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120" windowWidth="12372" windowHeight="5808" activeTab="1"/>
  </bookViews>
  <sheets>
    <sheet name="rådata, pH" sheetId="4" r:id="rId1"/>
    <sheet name="pH, Figurer, kladd" sheetId="2" r:id="rId2"/>
    <sheet name="Kladd" sheetId="5" r:id="rId3"/>
  </sheets>
  <calcPr calcId="124519"/>
</workbook>
</file>

<file path=xl/calcChain.xml><?xml version="1.0" encoding="utf-8"?>
<calcChain xmlns="http://schemas.openxmlformats.org/spreadsheetml/2006/main">
  <c r="Z6" i="2"/>
  <c r="AA6"/>
  <c r="X7"/>
  <c r="Y7"/>
  <c r="Z7"/>
  <c r="AA7"/>
  <c r="T89" i="5"/>
  <c r="G84"/>
  <c r="F84"/>
  <c r="G83"/>
  <c r="F83"/>
  <c r="G82"/>
  <c r="F82"/>
  <c r="G81"/>
  <c r="F81"/>
  <c r="G80"/>
  <c r="F80"/>
  <c r="G79"/>
  <c r="F79"/>
  <c r="G78"/>
  <c r="F78"/>
  <c r="G77"/>
  <c r="F77"/>
  <c r="G76"/>
  <c r="F76"/>
  <c r="G75"/>
  <c r="F75"/>
  <c r="G72"/>
  <c r="F72"/>
  <c r="G71"/>
  <c r="F71"/>
  <c r="G70"/>
  <c r="F70"/>
  <c r="F69"/>
  <c r="F68"/>
  <c r="G67"/>
  <c r="F67"/>
  <c r="G66"/>
  <c r="F66"/>
  <c r="G65"/>
  <c r="F65"/>
  <c r="G64"/>
  <c r="F64"/>
  <c r="G63"/>
  <c r="F63"/>
  <c r="G62"/>
  <c r="F62"/>
  <c r="G61"/>
  <c r="F61"/>
  <c r="G58"/>
  <c r="F58"/>
  <c r="G57"/>
  <c r="F57"/>
  <c r="G56"/>
  <c r="F56"/>
  <c r="F55"/>
  <c r="F54"/>
  <c r="G53"/>
  <c r="F53"/>
  <c r="G52"/>
  <c r="F52"/>
  <c r="G51"/>
  <c r="F51"/>
  <c r="G50"/>
  <c r="F50"/>
  <c r="G49"/>
  <c r="F49"/>
  <c r="G48"/>
  <c r="F48"/>
  <c r="G47"/>
  <c r="F47"/>
  <c r="G46"/>
  <c r="F46"/>
  <c r="F45"/>
  <c r="F44"/>
  <c r="G43"/>
  <c r="F43"/>
  <c r="G42"/>
  <c r="F42"/>
  <c r="G41"/>
  <c r="F41"/>
  <c r="F40"/>
  <c r="F39"/>
  <c r="G38"/>
  <c r="F38"/>
  <c r="G37"/>
  <c r="F37"/>
  <c r="G36"/>
  <c r="F36"/>
  <c r="G35"/>
  <c r="F35"/>
  <c r="G34"/>
  <c r="F34"/>
  <c r="G33"/>
  <c r="F33"/>
  <c r="G32"/>
  <c r="F32"/>
  <c r="G31"/>
  <c r="F31"/>
  <c r="F30"/>
  <c r="F29"/>
  <c r="G28"/>
  <c r="F28"/>
  <c r="G27"/>
  <c r="F27"/>
  <c r="G26"/>
  <c r="F26"/>
  <c r="F25"/>
  <c r="G24"/>
  <c r="F24"/>
  <c r="G23"/>
  <c r="F23"/>
  <c r="G22"/>
  <c r="F22"/>
  <c r="G21"/>
  <c r="F21"/>
  <c r="G20"/>
  <c r="F20"/>
  <c r="G19"/>
  <c r="F19"/>
  <c r="G18"/>
  <c r="F18"/>
  <c r="G17"/>
  <c r="F17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F4"/>
  <c r="G3"/>
  <c r="F3"/>
  <c r="G82" i="4" l="1"/>
  <c r="G83"/>
  <c r="G62"/>
  <c r="G63"/>
  <c r="G64"/>
  <c r="G65"/>
  <c r="G66"/>
  <c r="G67"/>
  <c r="G68"/>
  <c r="G47"/>
  <c r="G48"/>
  <c r="G49"/>
  <c r="G50"/>
  <c r="G51"/>
  <c r="G52"/>
  <c r="G53"/>
  <c r="G54"/>
  <c r="G32"/>
  <c r="G33"/>
  <c r="G34"/>
  <c r="G35"/>
  <c r="G36"/>
  <c r="G37"/>
  <c r="G38"/>
  <c r="G39"/>
  <c r="G18"/>
  <c r="G19"/>
  <c r="G20"/>
  <c r="G21"/>
  <c r="G22"/>
  <c r="G23"/>
  <c r="G24"/>
  <c r="G25"/>
  <c r="G13"/>
  <c r="G6"/>
  <c r="F21"/>
  <c r="F22"/>
  <c r="F23"/>
  <c r="F24"/>
  <c r="F25"/>
  <c r="F26"/>
  <c r="F17"/>
  <c r="F18"/>
  <c r="F13"/>
  <c r="F5"/>
  <c r="F6"/>
  <c r="F36"/>
  <c r="F37"/>
  <c r="F38"/>
  <c r="F39"/>
  <c r="F40"/>
  <c r="F41"/>
  <c r="F30"/>
  <c r="F31"/>
  <c r="F54"/>
  <c r="F55"/>
  <c r="F56"/>
  <c r="F45"/>
  <c r="F46"/>
  <c r="F47"/>
  <c r="F67"/>
  <c r="F68"/>
  <c r="F69"/>
  <c r="F70"/>
  <c r="F82"/>
  <c r="F83"/>
  <c r="F81"/>
  <c r="AB64" i="2"/>
  <c r="AB63"/>
  <c r="W61"/>
  <c r="X61"/>
  <c r="Y61"/>
  <c r="Z61"/>
  <c r="AA61"/>
  <c r="AB61"/>
  <c r="W62"/>
  <c r="X62"/>
  <c r="Y62"/>
  <c r="Z62"/>
  <c r="AA62"/>
  <c r="AB62"/>
  <c r="W63"/>
  <c r="X63"/>
  <c r="Y63"/>
  <c r="Z63"/>
  <c r="AA63"/>
  <c r="W64"/>
  <c r="X64"/>
  <c r="Y64"/>
  <c r="Z64"/>
  <c r="AA64"/>
  <c r="X60"/>
  <c r="Y60"/>
  <c r="Z60"/>
  <c r="AA60"/>
  <c r="AB60"/>
  <c r="W60"/>
  <c r="Y12"/>
  <c r="AC24"/>
  <c r="AC22"/>
  <c r="X24"/>
  <c r="X22"/>
  <c r="Y24"/>
  <c r="Z24"/>
  <c r="AA24"/>
  <c r="AB24"/>
  <c r="X25"/>
  <c r="Y25"/>
  <c r="Z25"/>
  <c r="AA25"/>
  <c r="AB25"/>
  <c r="AC25"/>
  <c r="Y22"/>
  <c r="Z22"/>
  <c r="AA22"/>
  <c r="AB22"/>
  <c r="AC15"/>
  <c r="AC14"/>
  <c r="AC13"/>
  <c r="AC12"/>
  <c r="AC11"/>
  <c r="AC10"/>
  <c r="AC9"/>
  <c r="AB16"/>
  <c r="AB15"/>
  <c r="AB14"/>
  <c r="AB13"/>
  <c r="AB12"/>
  <c r="AB11"/>
  <c r="AB10"/>
  <c r="AB9"/>
  <c r="AA17"/>
  <c r="AA16"/>
  <c r="AA15"/>
  <c r="AA14"/>
  <c r="AA13"/>
  <c r="AA12"/>
  <c r="AA11"/>
  <c r="AA10"/>
  <c r="AA9"/>
  <c r="Z17"/>
  <c r="Z16"/>
  <c r="Z15"/>
  <c r="Z14"/>
  <c r="Z13"/>
  <c r="Z12"/>
  <c r="Z11"/>
  <c r="Z10"/>
  <c r="Z9"/>
  <c r="Y16"/>
  <c r="Y15"/>
  <c r="Y14"/>
  <c r="Y13"/>
  <c r="Y11"/>
  <c r="Y10"/>
  <c r="Y9"/>
  <c r="AC8"/>
  <c r="AB8"/>
  <c r="AA8"/>
  <c r="Z8"/>
  <c r="Y8"/>
  <c r="X15"/>
  <c r="X14"/>
  <c r="X13"/>
  <c r="X10"/>
  <c r="X8"/>
  <c r="X9"/>
  <c r="X11"/>
  <c r="X12"/>
  <c r="AC5"/>
  <c r="AA5"/>
  <c r="Y5"/>
  <c r="Z5"/>
  <c r="AB5"/>
  <c r="X5"/>
  <c r="T94" i="4" l="1"/>
  <c r="G28"/>
  <c r="G29"/>
  <c r="G42"/>
  <c r="G43"/>
  <c r="G44"/>
  <c r="G57"/>
  <c r="G58"/>
  <c r="G59"/>
  <c r="G71"/>
  <c r="G72"/>
  <c r="G73"/>
  <c r="G76"/>
  <c r="G77"/>
  <c r="G78"/>
  <c r="G79"/>
  <c r="G80"/>
  <c r="G81"/>
  <c r="G84"/>
  <c r="G85"/>
  <c r="G15"/>
  <c r="G16"/>
  <c r="G27"/>
  <c r="G12"/>
  <c r="G7"/>
  <c r="G8"/>
  <c r="G9"/>
  <c r="G10"/>
  <c r="G11"/>
  <c r="G14"/>
  <c r="F12"/>
  <c r="F73"/>
  <c r="F8"/>
  <c r="F9"/>
  <c r="F10"/>
  <c r="F11"/>
  <c r="F14"/>
  <c r="F15"/>
  <c r="F16"/>
  <c r="F19"/>
  <c r="F20"/>
  <c r="F27"/>
  <c r="F28"/>
  <c r="F29"/>
  <c r="F32"/>
  <c r="F33"/>
  <c r="F34"/>
  <c r="F35"/>
  <c r="F42"/>
  <c r="F43"/>
  <c r="F44"/>
  <c r="F48"/>
  <c r="F49"/>
  <c r="F50"/>
  <c r="F51"/>
  <c r="F52"/>
  <c r="F53"/>
  <c r="F57"/>
  <c r="F58"/>
  <c r="F59"/>
  <c r="F62"/>
  <c r="F63"/>
  <c r="F64"/>
  <c r="F65"/>
  <c r="F66"/>
  <c r="F71"/>
  <c r="F72"/>
  <c r="F76"/>
  <c r="F77"/>
  <c r="F78"/>
  <c r="F79"/>
  <c r="F80"/>
  <c r="F84"/>
  <c r="F85"/>
  <c r="F7"/>
  <c r="G4"/>
  <c r="F4"/>
</calcChain>
</file>

<file path=xl/sharedStrings.xml><?xml version="1.0" encoding="utf-8"?>
<sst xmlns="http://schemas.openxmlformats.org/spreadsheetml/2006/main" count="618" uniqueCount="122">
  <si>
    <t>0 t</t>
  </si>
  <si>
    <t>AU.G1</t>
  </si>
  <si>
    <t>AT.G1</t>
  </si>
  <si>
    <t>CU.G1</t>
  </si>
  <si>
    <t>CT.G1</t>
  </si>
  <si>
    <t>DU.G1</t>
  </si>
  <si>
    <t>DT.G1</t>
  </si>
  <si>
    <t>AU.G2</t>
  </si>
  <si>
    <t>AT.G2</t>
  </si>
  <si>
    <t>CU.G2</t>
  </si>
  <si>
    <t>CT.G2</t>
  </si>
  <si>
    <t>DU.G2</t>
  </si>
  <si>
    <t>DT.G2</t>
  </si>
  <si>
    <t>AU.G3</t>
  </si>
  <si>
    <t>AT.G3</t>
  </si>
  <si>
    <t>CU.G3</t>
  </si>
  <si>
    <t>CT.G3</t>
  </si>
  <si>
    <t>DU.G3</t>
  </si>
  <si>
    <t>DT.G3</t>
  </si>
  <si>
    <t>18 t</t>
  </si>
  <si>
    <r>
      <t xml:space="preserve">pH i prøver under syrning ved 22 </t>
    </r>
    <r>
      <rPr>
        <b/>
        <sz val="11"/>
        <color theme="1"/>
        <rFont val="Calibri"/>
        <family val="2"/>
      </rPr>
      <t>°C</t>
    </r>
  </si>
  <si>
    <r>
      <t xml:space="preserve">pH i prøver lagret ved 4 </t>
    </r>
    <r>
      <rPr>
        <b/>
        <sz val="11"/>
        <color theme="1"/>
        <rFont val="Calibri"/>
        <family val="2"/>
      </rPr>
      <t>°</t>
    </r>
    <r>
      <rPr>
        <b/>
        <sz val="11"/>
        <color theme="1"/>
        <rFont val="Calibri"/>
        <family val="2"/>
        <scheme val="minor"/>
      </rPr>
      <t>C</t>
    </r>
  </si>
  <si>
    <t>Tid (timer)</t>
  </si>
  <si>
    <t>Tid</t>
  </si>
  <si>
    <t>Slutt syrning</t>
  </si>
  <si>
    <t>Lagring i 3 uker</t>
  </si>
  <si>
    <t>Prøve</t>
  </si>
  <si>
    <t>Gjentak 1</t>
  </si>
  <si>
    <t>Gjentak 2</t>
  </si>
  <si>
    <t>Gjentak 3</t>
  </si>
  <si>
    <t>pH forløp under syrning av dipp-prøver fra gjentak 1</t>
  </si>
  <si>
    <t>pH forløp under syrning av dipp-prøver fra gjentak 2</t>
  </si>
  <si>
    <t>pH forløp under syrning av dipp-prøver fra gjentak 3</t>
  </si>
  <si>
    <r>
      <t xml:space="preserve">Antal timer lagret ved 4 </t>
    </r>
    <r>
      <rPr>
        <b/>
        <sz val="11"/>
        <color theme="1"/>
        <rFont val="Calibri"/>
        <family val="2"/>
      </rPr>
      <t>°</t>
    </r>
    <r>
      <rPr>
        <b/>
        <sz val="11"/>
        <color theme="1"/>
        <rFont val="Calibri"/>
        <family val="2"/>
        <scheme val="minor"/>
      </rPr>
      <t>C ved tid  =40 timer</t>
    </r>
  </si>
  <si>
    <t>Lagring i ca 16 t</t>
  </si>
  <si>
    <t>3 uker</t>
  </si>
  <si>
    <t>40 (lagring ca. 16 t)</t>
  </si>
  <si>
    <t>16 t</t>
  </si>
  <si>
    <t>17 t</t>
  </si>
  <si>
    <t>19 t</t>
  </si>
  <si>
    <t>20 t</t>
  </si>
  <si>
    <t>21 t</t>
  </si>
  <si>
    <t>22 t</t>
  </si>
  <si>
    <t>23 t</t>
  </si>
  <si>
    <t>40 t (lagring ca. 16 t)</t>
  </si>
  <si>
    <t>24 t</t>
  </si>
  <si>
    <t>15 t</t>
  </si>
  <si>
    <t>25 t</t>
  </si>
  <si>
    <t>26 t</t>
  </si>
  <si>
    <t>CT</t>
  </si>
  <si>
    <t>CU</t>
  </si>
  <si>
    <t>DU</t>
  </si>
  <si>
    <t>DT</t>
  </si>
  <si>
    <t>AU</t>
  </si>
  <si>
    <t>AT</t>
  </si>
  <si>
    <t>Gj.snitt (G1-G3)</t>
  </si>
  <si>
    <t>Standardavvik (G1-G3)</t>
  </si>
  <si>
    <t>Mikroskopering av prøven viste stor vekts av kokker, og ikke noe antydning til gjær.</t>
  </si>
  <si>
    <t xml:space="preserve">&lt;-- Etter lagring av CU.G1 prøver i 3 uker, luktet prøvene dårlig, og ble av den grunn fjernet fra sensorisk analysen. </t>
  </si>
  <si>
    <t xml:space="preserve">Etter endt syrning ble prøvene lagret ved 4 C, før pH i prøvene ble målt 40 timer etter poding. Ved denne tiden (40 t) hadde prøvene vært lagret ved 4 C i ca 16 timer (gjennomsnitt).  </t>
  </si>
  <si>
    <t xml:space="preserve">Kommentar: Ruter skravert grå er pH i prøver ved endt syrning. </t>
  </si>
  <si>
    <t>Prøver</t>
  </si>
  <si>
    <t>Gj. Snitt (timer)</t>
  </si>
  <si>
    <t>Brukssyre (CHN-11) for gjentak nr.</t>
  </si>
  <si>
    <r>
      <t xml:space="preserve">Antall timer lagret ved 4 </t>
    </r>
    <r>
      <rPr>
        <b/>
        <sz val="11"/>
        <color theme="1"/>
        <rFont val="Calibri"/>
        <family val="2"/>
      </rPr>
      <t>°</t>
    </r>
    <r>
      <rPr>
        <b/>
        <sz val="11"/>
        <color theme="1"/>
        <rFont val="Calibri"/>
        <family val="2"/>
        <scheme val="minor"/>
      </rPr>
      <t>C, 40 timer etter poding</t>
    </r>
  </si>
  <si>
    <r>
      <t xml:space="preserve">pH dipp-prøver under syrning, 40 timer etter poding (ca. 16 t lagring ved 4 </t>
    </r>
    <r>
      <rPr>
        <b/>
        <sz val="11"/>
        <color theme="1"/>
        <rFont val="Calibri"/>
        <family val="2"/>
      </rPr>
      <t>°</t>
    </r>
    <r>
      <rPr>
        <b/>
        <sz val="11"/>
        <color theme="1"/>
        <rFont val="Calibri"/>
        <family val="2"/>
        <scheme val="minor"/>
      </rPr>
      <t xml:space="preserve">C) og etter lagring i 3 uker ved 4 </t>
    </r>
    <r>
      <rPr>
        <b/>
        <sz val="11"/>
        <color theme="1"/>
        <rFont val="Calibri"/>
        <family val="2"/>
      </rPr>
      <t>°</t>
    </r>
    <r>
      <rPr>
        <b/>
        <sz val="11"/>
        <color theme="1"/>
        <rFont val="Calibri"/>
        <family val="2"/>
        <scheme val="minor"/>
      </rPr>
      <t>C.</t>
    </r>
  </si>
  <si>
    <t xml:space="preserve"> </t>
  </si>
  <si>
    <r>
      <t xml:space="preserve">Antal timer lagret ved 4 </t>
    </r>
    <r>
      <rPr>
        <b/>
        <sz val="11"/>
        <color theme="1"/>
        <rFont val="Calibri"/>
        <family val="2"/>
      </rPr>
      <t>°</t>
    </r>
    <r>
      <rPr>
        <b/>
        <sz val="11"/>
        <color theme="1"/>
        <rFont val="Calibri"/>
        <family val="2"/>
        <scheme val="minor"/>
      </rPr>
      <t>C, 40 timer etter poding</t>
    </r>
  </si>
  <si>
    <r>
      <t xml:space="preserve">Antall timer lagring av dipp-prøver ved 4 </t>
    </r>
    <r>
      <rPr>
        <b/>
        <sz val="11"/>
        <color theme="1"/>
        <rFont val="Calibri"/>
        <family val="2"/>
      </rPr>
      <t>°</t>
    </r>
    <r>
      <rPr>
        <b/>
        <sz val="11"/>
        <color theme="1"/>
        <rFont val="Calibri"/>
        <family val="2"/>
        <scheme val="minor"/>
      </rPr>
      <t xml:space="preserve">C og gjennomsnitt timer lagring ved 4 </t>
    </r>
    <r>
      <rPr>
        <b/>
        <sz val="11"/>
        <color theme="1"/>
        <rFont val="Calibri"/>
        <family val="2"/>
      </rPr>
      <t>°</t>
    </r>
    <r>
      <rPr>
        <b/>
        <sz val="11"/>
        <color theme="1"/>
        <rFont val="Calibri"/>
        <family val="2"/>
        <scheme val="minor"/>
      </rPr>
      <t>C av disse prøvene, 40 timer etter poding</t>
    </r>
  </si>
  <si>
    <r>
      <t xml:space="preserve">pH etter lagring ved ca 22 </t>
    </r>
    <r>
      <rPr>
        <b/>
        <sz val="11"/>
        <color theme="1"/>
        <rFont val="Calibri"/>
        <family val="2"/>
      </rPr>
      <t>°</t>
    </r>
    <r>
      <rPr>
        <b/>
        <sz val="11"/>
        <color theme="1"/>
        <rFont val="Calibri"/>
        <family val="2"/>
        <scheme val="minor"/>
      </rPr>
      <t>C</t>
    </r>
  </si>
  <si>
    <t>G1</t>
  </si>
  <si>
    <t>G2</t>
  </si>
  <si>
    <t>G3</t>
  </si>
  <si>
    <t>Gj.snitt</t>
  </si>
  <si>
    <t>St.avvik</t>
  </si>
  <si>
    <t>pH forløp under syrning av dipp-prøver (gj.snitt)</t>
  </si>
  <si>
    <t>Rådata til ANOVA og R commander/R studio</t>
  </si>
  <si>
    <t>pH (gj.snitt) med tilhørende standardavvik for prøver før poding (0 t), ved endt syrning, etter lagring i både ca. 16 t og 3 uker</t>
  </si>
  <si>
    <t>pH i prøver fra gjentak 1 før poding (0 t), ved endt syrning, etter lagring i både ca. 16 t og 3 uker</t>
  </si>
  <si>
    <t>pH i prøver fra gjentak 2 før poding (0 t), ved endt syrning, etter lagring i både ca. 16 t og 3 uker</t>
  </si>
  <si>
    <t>pH i prøver fra gjentak 3 før poding (0 t), ved endt syrning, etter lagring i både ca. 16 t og 3 uker</t>
  </si>
  <si>
    <r>
      <t xml:space="preserve">Antall timer lagret i romtemperatur (ca. 22 </t>
    </r>
    <r>
      <rPr>
        <b/>
        <sz val="11"/>
        <color theme="1"/>
        <rFont val="Calibri"/>
        <family val="2"/>
      </rPr>
      <t>°</t>
    </r>
    <r>
      <rPr>
        <b/>
        <sz val="11"/>
        <color theme="1"/>
        <rFont val="Calibri"/>
        <family val="2"/>
        <scheme val="minor"/>
      </rPr>
      <t>C)</t>
    </r>
  </si>
  <si>
    <t>ca. 16 timer:</t>
  </si>
  <si>
    <t xml:space="preserve">Endt syrning: </t>
  </si>
  <si>
    <t>18 timer:</t>
  </si>
  <si>
    <r>
      <t xml:space="preserve">DT-prøver hadde varierende tid ved endt syrning, der prøver fra </t>
    </r>
    <r>
      <rPr>
        <sz val="11"/>
        <color rgb="FFFF0000"/>
        <rFont val="Calibri"/>
        <family val="2"/>
        <scheme val="minor"/>
      </rPr>
      <t>gjentak 2</t>
    </r>
    <r>
      <rPr>
        <sz val="11"/>
        <color theme="1"/>
        <rFont val="Calibri"/>
        <family val="2"/>
        <scheme val="minor"/>
      </rPr>
      <t xml:space="preserve"> var ferdig syrnet etter 22 t mens gjentak 1 og 3 etter 24 t.</t>
    </r>
  </si>
  <si>
    <r>
      <t xml:space="preserve">Etter lagring i ca. 16 t var pH for DT-prøver fra </t>
    </r>
    <r>
      <rPr>
        <sz val="11"/>
        <color rgb="FFFF0000"/>
        <rFont val="Calibri"/>
        <family val="2"/>
        <scheme val="minor"/>
      </rPr>
      <t>gjentak 1</t>
    </r>
    <r>
      <rPr>
        <sz val="11"/>
        <color theme="1"/>
        <rFont val="Calibri"/>
        <family val="2"/>
        <scheme val="minor"/>
      </rPr>
      <t xml:space="preserve"> betydelig lavere enn for gjentak 2 og 3, hhv. 4,53, 4,76 og 4,70. </t>
    </r>
  </si>
  <si>
    <r>
      <t xml:space="preserve">pH ved endt syrning varierte også, og var hhv. pH 4,67, 4,84 og 4,75 for </t>
    </r>
    <r>
      <rPr>
        <sz val="11"/>
        <color rgb="FFFF0000"/>
        <rFont val="Calibri"/>
        <family val="2"/>
        <scheme val="minor"/>
      </rPr>
      <t xml:space="preserve">gjentak 1, 2 og 3. </t>
    </r>
  </si>
  <si>
    <r>
      <t>DU-prøver hadde varierende tid ved endt syrning, der prøver fra</t>
    </r>
    <r>
      <rPr>
        <sz val="11"/>
        <color rgb="FFFF0000"/>
        <rFont val="Calibri"/>
        <family val="2"/>
        <scheme val="minor"/>
      </rPr>
      <t xml:space="preserve"> gjentak 1,  2 og 3 </t>
    </r>
    <r>
      <rPr>
        <sz val="11"/>
        <color theme="1"/>
        <rFont val="Calibri"/>
        <family val="2"/>
        <scheme val="minor"/>
      </rPr>
      <t>var ferdig syrnet etter hhv. 21, 25 og 23 t.</t>
    </r>
  </si>
  <si>
    <r>
      <t xml:space="preserve">CT-prøver hadde varierende tid for endt syrning, der prøver fra </t>
    </r>
    <r>
      <rPr>
        <sz val="11"/>
        <color rgb="FFFF0000"/>
        <rFont val="Calibri"/>
        <family val="2"/>
        <scheme val="minor"/>
      </rPr>
      <t xml:space="preserve">gjentak 1, 2 og 3 </t>
    </r>
    <r>
      <rPr>
        <sz val="11"/>
        <color theme="1"/>
        <rFont val="Calibri"/>
        <family val="2"/>
        <scheme val="minor"/>
      </rPr>
      <t>var ferdig syrnet etter hhv. 22, 26 og 24 t.</t>
    </r>
  </si>
  <si>
    <r>
      <t>CT-prøver hadde varierende pH etter syrning i 18 timer, der pH for</t>
    </r>
    <r>
      <rPr>
        <sz val="11"/>
        <color rgb="FFFF0000"/>
        <rFont val="Calibri"/>
        <family val="2"/>
        <scheme val="minor"/>
      </rPr>
      <t xml:space="preserve"> gjentak 1, 2 og 3 </t>
    </r>
    <r>
      <rPr>
        <sz val="11"/>
        <color theme="1"/>
        <rFont val="Calibri"/>
        <family val="2"/>
        <scheme val="minor"/>
      </rPr>
      <t>var hhv. 5,02, 5,20 og 5,10.</t>
    </r>
  </si>
  <si>
    <r>
      <t xml:space="preserve">CU-prøver hadde varierende tid for endt syrning, der prøver fra </t>
    </r>
    <r>
      <rPr>
        <sz val="11"/>
        <color rgb="FFFF0000"/>
        <rFont val="Calibri"/>
        <family val="2"/>
        <scheme val="minor"/>
      </rPr>
      <t>gjentak 1, 2 og 3</t>
    </r>
    <r>
      <rPr>
        <sz val="11"/>
        <color theme="1"/>
        <rFont val="Calibri"/>
        <family val="2"/>
        <scheme val="minor"/>
      </rPr>
      <t xml:space="preserve"> var ferdig syrnet etter hhv. 22, 26 og 24 t.</t>
    </r>
  </si>
  <si>
    <r>
      <t>18 timer inn i syrningsperioden var det varierende pH mellom gjentakene for CU-prøver, hhv. pH 5,20, 5,32 og 5,12 for</t>
    </r>
    <r>
      <rPr>
        <sz val="11"/>
        <color rgb="FFFF0000"/>
        <rFont val="Calibri"/>
        <family val="2"/>
        <scheme val="minor"/>
      </rPr>
      <t xml:space="preserve"> gjentak 1, 2 og 3.</t>
    </r>
  </si>
  <si>
    <r>
      <t xml:space="preserve">AT-prøver hadde varierende tid for endt syrning, der prøver fra </t>
    </r>
    <r>
      <rPr>
        <sz val="11"/>
        <color rgb="FFFF0000"/>
        <rFont val="Calibri"/>
        <family val="2"/>
        <scheme val="minor"/>
      </rPr>
      <t xml:space="preserve">gjentak 1 </t>
    </r>
    <r>
      <rPr>
        <sz val="11"/>
        <color theme="1"/>
        <rFont val="Calibri"/>
        <family val="2"/>
        <scheme val="minor"/>
      </rPr>
      <t>var ferdig syrnet etter 20 t mens gjentak 2 og 3 etter hhv. 24 og 25 t.</t>
    </r>
  </si>
  <si>
    <r>
      <t xml:space="preserve">Etter lagring i ca. 16 t var pH for AT-prøver fra </t>
    </r>
    <r>
      <rPr>
        <sz val="11"/>
        <color rgb="FFFF0000"/>
        <rFont val="Calibri"/>
        <family val="2"/>
        <scheme val="minor"/>
      </rPr>
      <t>gjentak 1</t>
    </r>
    <r>
      <rPr>
        <sz val="11"/>
        <color theme="1"/>
        <rFont val="Calibri"/>
        <family val="2"/>
        <scheme val="minor"/>
      </rPr>
      <t xml:space="preserve"> betydelig lavere enn for gjentak 2 og 3, hhv. 4,43, 4,65 og 4,59. </t>
    </r>
  </si>
  <si>
    <r>
      <t>pH ved endt syrning varierte også, og var hhv. pH 4,50, 4,65 og 4,65 for</t>
    </r>
    <r>
      <rPr>
        <sz val="11"/>
        <color rgb="FFFF0000"/>
        <rFont val="Calibri"/>
        <family val="2"/>
        <scheme val="minor"/>
      </rPr>
      <t xml:space="preserve"> gjentak 1, 2 og 3. </t>
    </r>
  </si>
  <si>
    <r>
      <t>DT-prøver hadde varierende pH etter syrning i 18 timer, der pH for</t>
    </r>
    <r>
      <rPr>
        <sz val="11"/>
        <color rgb="FFFF0000"/>
        <rFont val="Calibri"/>
        <family val="2"/>
        <scheme val="minor"/>
      </rPr>
      <t xml:space="preserve"> gjentak 1 var 4,76, mens for gjentak 2 og 3</t>
    </r>
    <r>
      <rPr>
        <sz val="11"/>
        <color theme="1"/>
        <rFont val="Calibri"/>
        <family val="2"/>
        <scheme val="minor"/>
      </rPr>
      <t xml:space="preserve"> hhv. 4,88 og 4,88.</t>
    </r>
  </si>
  <si>
    <r>
      <t>AT-prøver hadde varierende pH etter syrning i 18 timer, der pH for</t>
    </r>
    <r>
      <rPr>
        <sz val="11"/>
        <color rgb="FFFF0000"/>
        <rFont val="Calibri"/>
        <family val="2"/>
        <scheme val="minor"/>
      </rPr>
      <t xml:space="preserve"> gjentak 1, 2 og 3 </t>
    </r>
    <r>
      <rPr>
        <sz val="11"/>
        <color theme="1"/>
        <rFont val="Calibri"/>
        <family val="2"/>
        <scheme val="minor"/>
      </rPr>
      <t>var hhv. 4,55, 4,84 og 4,80.</t>
    </r>
  </si>
  <si>
    <t>AT:</t>
  </si>
  <si>
    <t xml:space="preserve">AT: </t>
  </si>
  <si>
    <t>CU:</t>
  </si>
  <si>
    <t>CT:</t>
  </si>
  <si>
    <t>DU:</t>
  </si>
  <si>
    <t>DT:</t>
  </si>
  <si>
    <t xml:space="preserve">DT: </t>
  </si>
  <si>
    <r>
      <t>AT-prøver hadde varierende pH etter syrning i 18 timer, der pH for</t>
    </r>
    <r>
      <rPr>
        <sz val="11"/>
        <color rgb="FFFF0000"/>
        <rFont val="Calibri"/>
        <family val="2"/>
        <scheme val="minor"/>
      </rPr>
      <t xml:space="preserve"> gjentak 1, 2 og 3 </t>
    </r>
    <r>
      <rPr>
        <sz val="11"/>
        <color theme="1"/>
        <rFont val="Calibri"/>
        <family val="2"/>
        <scheme val="minor"/>
      </rPr>
      <t>var hhv.</t>
    </r>
    <r>
      <rPr>
        <sz val="11"/>
        <color rgb="FFFF0000"/>
        <rFont val="Calibri"/>
        <family val="2"/>
        <scheme val="minor"/>
      </rPr>
      <t xml:space="preserve"> 4,55</t>
    </r>
    <r>
      <rPr>
        <sz val="11"/>
        <color theme="1"/>
        <rFont val="Calibri"/>
        <family val="2"/>
        <scheme val="minor"/>
      </rPr>
      <t>, 4,84 og 4,80.</t>
    </r>
  </si>
  <si>
    <r>
      <t xml:space="preserve">18 timer inn i syrningsperioden var det varierende pH mellom gjentakene for CU-prøver, hhv. 5,20, </t>
    </r>
    <r>
      <rPr>
        <sz val="11"/>
        <color rgb="FFFF0000"/>
        <rFont val="Calibri"/>
        <family val="2"/>
        <scheme val="minor"/>
      </rPr>
      <t>5,32</t>
    </r>
    <r>
      <rPr>
        <sz val="11"/>
        <color theme="1"/>
        <rFont val="Calibri"/>
        <family val="2"/>
        <scheme val="minor"/>
      </rPr>
      <t xml:space="preserve"> og 5,12 for</t>
    </r>
    <r>
      <rPr>
        <sz val="11"/>
        <color rgb="FFFF0000"/>
        <rFont val="Calibri"/>
        <family val="2"/>
        <scheme val="minor"/>
      </rPr>
      <t xml:space="preserve"> gjentak 1, 2 og 3.</t>
    </r>
  </si>
  <si>
    <r>
      <t>CT-prøver hadde varierende pH etter syrning i 18 timer, der pH for</t>
    </r>
    <r>
      <rPr>
        <sz val="11"/>
        <color rgb="FFFF0000"/>
        <rFont val="Calibri"/>
        <family val="2"/>
        <scheme val="minor"/>
      </rPr>
      <t xml:space="preserve"> gjentak 1, 2 og 3 </t>
    </r>
    <r>
      <rPr>
        <sz val="11"/>
        <color theme="1"/>
        <rFont val="Calibri"/>
        <family val="2"/>
        <scheme val="minor"/>
      </rPr>
      <t xml:space="preserve">var hhv. 5,02, </t>
    </r>
    <r>
      <rPr>
        <sz val="11"/>
        <color rgb="FFFF0000"/>
        <rFont val="Calibri"/>
        <family val="2"/>
        <scheme val="minor"/>
      </rPr>
      <t xml:space="preserve">5,20 </t>
    </r>
    <r>
      <rPr>
        <sz val="11"/>
        <color theme="1"/>
        <rFont val="Calibri"/>
        <family val="2"/>
        <scheme val="minor"/>
      </rPr>
      <t>og 5,10.</t>
    </r>
  </si>
  <si>
    <r>
      <t>DT-prøver hadde varierende pH etter syrning i 18 timer, der pH for</t>
    </r>
    <r>
      <rPr>
        <sz val="11"/>
        <color rgb="FFFF0000"/>
        <rFont val="Calibri"/>
        <family val="2"/>
        <scheme val="minor"/>
      </rPr>
      <t xml:space="preserve"> gjentak 1</t>
    </r>
    <r>
      <rPr>
        <sz val="11"/>
        <rFont val="Calibri"/>
        <family val="2"/>
        <scheme val="minor"/>
      </rPr>
      <t xml:space="preserve"> var </t>
    </r>
    <r>
      <rPr>
        <sz val="11"/>
        <color rgb="FFFF0000"/>
        <rFont val="Calibri"/>
        <family val="2"/>
        <scheme val="minor"/>
      </rPr>
      <t>4,76,</t>
    </r>
    <r>
      <rPr>
        <sz val="11"/>
        <rFont val="Calibri"/>
        <family val="2"/>
        <scheme val="minor"/>
      </rPr>
      <t xml:space="preserve"> mens for gjentak 2 og 3 hhv. 4,88 og 4,88.</t>
    </r>
  </si>
  <si>
    <t>mens for CU- og CT-prøver var pH noe høyere for gjentak 2 enn gjentak 1 og 3.</t>
  </si>
  <si>
    <t>For AT-prøvene var prøver fra gjentak 1 var ferdig syrnet etter 20 t, mens gjentak 2 og 3 etter hhv. 24 og 25 t. pH ved samme tid var hhv. 4,50, 4,65 og 4,65.</t>
  </si>
  <si>
    <t>For DT-prøvene var prøver fra gjentak 2 var ferdig syrnet etter 22 t, mens gjentak 1 og 3 etter 24 t. pH ved samme tid var hhv. 4,67, 4,84 og 4,75.</t>
  </si>
  <si>
    <t xml:space="preserve">Etter lagring i ca. 16 t var det kun variasjon i pH mellom gjentakene for AT- og DT-prøver, der pH i prøver fra gjentak 1 var betydelig lavere enn gjentak 2 og 3. </t>
  </si>
  <si>
    <t xml:space="preserve">Lagring i 3 uker førte ikke til noe variasjon i pH mellom gjentakene til hver enkelt prøvekombinasjon. </t>
  </si>
  <si>
    <t>Lagring i 3 uker:</t>
  </si>
  <si>
    <t>Lagring i ca. 16 timer:</t>
  </si>
  <si>
    <t>Syrning i 18 timer:</t>
  </si>
  <si>
    <t>Før syrning:</t>
  </si>
  <si>
    <t xml:space="preserve">Det var ingen forskjell i pH mellom gjentak innad hver prøvekombinasjon før syrning, men under syrning og etter lagring var det noe variasjon i tid og pH mellom ulike gjentak innad hver prøvekombinasjon. </t>
  </si>
  <si>
    <t>Etter lagring i 18 timer var det varierende pH mellom gjentakene til AT-, CU-, CT- og DT-prøver, der pH for AT- og DT-prøver var noe lavere for gjentak 1 enn gjentak 2 og 3,</t>
  </si>
  <si>
    <t xml:space="preserve">Etter endt syrning var det variasjon i tid, men også i pH for enkelte av prøvene. </t>
  </si>
  <si>
    <t xml:space="preserve">For både CU-, CT- og DU-prøver var det kun variasjon i tid mellom alle gjentakene ved endt syrning, der prøver fra gjentak 1 var syrnet ferdig 2 timer før gjentak 4, og 2 timer før gjentak 3.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</si>
</sst>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9">
    <xf numFmtId="0" fontId="0" fillId="0" borderId="0" xfId="0"/>
    <xf numFmtId="0" fontId="1" fillId="0" borderId="0" xfId="0" applyFont="1"/>
    <xf numFmtId="2" fontId="0" fillId="0" borderId="0" xfId="0" applyNumberFormat="1"/>
    <xf numFmtId="49" fontId="0" fillId="0" borderId="0" xfId="0" applyNumberFormat="1"/>
    <xf numFmtId="49" fontId="1" fillId="0" borderId="0" xfId="0" applyNumberFormat="1" applyFont="1"/>
    <xf numFmtId="2" fontId="0" fillId="0" borderId="0" xfId="0" applyNumberFormat="1" applyBorder="1"/>
    <xf numFmtId="0" fontId="0" fillId="0" borderId="0" xfId="0" applyBorder="1"/>
    <xf numFmtId="0" fontId="0" fillId="0" borderId="0" xfId="0" applyAlignment="1">
      <alignment horizontal="left"/>
    </xf>
    <xf numFmtId="2" fontId="0" fillId="0" borderId="0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1" xfId="0" applyBorder="1"/>
    <xf numFmtId="2" fontId="0" fillId="0" borderId="11" xfId="0" applyNumberForma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0" fontId="0" fillId="0" borderId="4" xfId="0" applyBorder="1"/>
    <xf numFmtId="2" fontId="0" fillId="0" borderId="12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" fontId="2" fillId="2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2" fontId="0" fillId="0" borderId="4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0" fillId="0" borderId="0" xfId="0" applyNumberFormat="1"/>
    <xf numFmtId="0" fontId="0" fillId="0" borderId="3" xfId="0" applyFill="1" applyBorder="1"/>
    <xf numFmtId="0" fontId="0" fillId="0" borderId="4" xfId="0" applyFill="1" applyBorder="1"/>
    <xf numFmtId="0" fontId="0" fillId="0" borderId="12" xfId="0" applyFill="1" applyBorder="1"/>
    <xf numFmtId="1" fontId="2" fillId="2" borderId="13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3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0" fillId="0" borderId="9" xfId="0" applyNumberFormat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2" fillId="0" borderId="0" xfId="0" applyFont="1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Fill="1" applyBorder="1"/>
    <xf numFmtId="16" fontId="1" fillId="0" borderId="0" xfId="0" applyNumberFormat="1" applyFont="1" applyFill="1" applyBorder="1"/>
    <xf numFmtId="0" fontId="0" fillId="0" borderId="0" xfId="0" applyFill="1" applyAlignment="1">
      <alignment horizontal="center"/>
    </xf>
    <xf numFmtId="1" fontId="0" fillId="0" borderId="15" xfId="0" applyNumberFormat="1" applyFill="1" applyBorder="1" applyAlignment="1">
      <alignment horizontal="center"/>
    </xf>
    <xf numFmtId="0" fontId="0" fillId="0" borderId="11" xfId="0" applyFont="1" applyFill="1" applyBorder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1" fontId="0" fillId="0" borderId="4" xfId="0" applyNumberFormat="1" applyFill="1" applyBorder="1" applyAlignment="1">
      <alignment horizontal="left"/>
    </xf>
    <xf numFmtId="2" fontId="0" fillId="0" borderId="4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2" fontId="0" fillId="0" borderId="1" xfId="0" applyNumberFormat="1" applyFill="1" applyBorder="1" applyAlignment="1">
      <alignment horizontal="left"/>
    </xf>
    <xf numFmtId="2" fontId="0" fillId="0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2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2" fontId="1" fillId="0" borderId="0" xfId="0" applyNumberFormat="1" applyFont="1" applyAlignment="1">
      <alignment horizontal="left"/>
    </xf>
    <xf numFmtId="2" fontId="0" fillId="0" borderId="4" xfId="0" applyNumberForma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4" xfId="0" applyFill="1" applyBorder="1" applyAlignment="1">
      <alignment horizontal="left"/>
    </xf>
    <xf numFmtId="49" fontId="0" fillId="0" borderId="4" xfId="0" applyNumberFormat="1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2" fontId="5" fillId="0" borderId="0" xfId="0" applyNumberFormat="1" applyFont="1" applyAlignment="1">
      <alignment horizontal="left"/>
    </xf>
    <xf numFmtId="2" fontId="5" fillId="0" borderId="4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2" fontId="0" fillId="2" borderId="0" xfId="0" applyNumberForma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Alignment="1">
      <alignment horizontal="center"/>
    </xf>
    <xf numFmtId="0" fontId="0" fillId="2" borderId="15" xfId="0" applyFill="1" applyBorder="1" applyAlignment="1">
      <alignment horizontal="left"/>
    </xf>
    <xf numFmtId="49" fontId="2" fillId="2" borderId="15" xfId="0" applyNumberFormat="1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2" fontId="2" fillId="2" borderId="15" xfId="0" applyNumberFormat="1" applyFont="1" applyFill="1" applyBorder="1" applyAlignment="1">
      <alignment horizontal="left"/>
    </xf>
    <xf numFmtId="0" fontId="0" fillId="0" borderId="2" xfId="0" applyNumberFormat="1" applyBorder="1" applyAlignment="1">
      <alignment horizontal="left"/>
    </xf>
    <xf numFmtId="0" fontId="0" fillId="0" borderId="2" xfId="0" applyNumberForma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2" fontId="0" fillId="0" borderId="1" xfId="0" applyNumberFormat="1" applyBorder="1" applyAlignment="1">
      <alignment horizontal="left"/>
    </xf>
    <xf numFmtId="0" fontId="2" fillId="2" borderId="2" xfId="0" applyFont="1" applyFill="1" applyBorder="1" applyAlignment="1">
      <alignment horizontal="left" wrapText="1"/>
    </xf>
    <xf numFmtId="0" fontId="0" fillId="0" borderId="0" xfId="0" applyBorder="1" applyAlignment="1"/>
    <xf numFmtId="0" fontId="0" fillId="0" borderId="2" xfId="0" applyBorder="1"/>
    <xf numFmtId="49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/>
    <xf numFmtId="0" fontId="0" fillId="0" borderId="0" xfId="0" applyNumberFormat="1" applyBorder="1" applyAlignment="1">
      <alignment horizontal="center"/>
    </xf>
    <xf numFmtId="0" fontId="0" fillId="0" borderId="0" xfId="0" applyNumberFormat="1" applyBorder="1"/>
    <xf numFmtId="49" fontId="0" fillId="0" borderId="0" xfId="0" applyNumberFormat="1" applyFill="1" applyBorder="1"/>
    <xf numFmtId="2" fontId="0" fillId="0" borderId="0" xfId="0" applyNumberForma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8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0" fillId="0" borderId="11" xfId="0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11" xfId="0" applyFont="1" applyBorder="1"/>
    <xf numFmtId="0" fontId="5" fillId="0" borderId="6" xfId="0" applyFont="1" applyBorder="1"/>
    <xf numFmtId="49" fontId="2" fillId="2" borderId="8" xfId="0" applyNumberFormat="1" applyFont="1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0" xfId="0" applyFill="1"/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1" fillId="0" borderId="0" xfId="0" applyNumberFormat="1" applyFont="1" applyFill="1" applyBorder="1"/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2" fontId="5" fillId="0" borderId="11" xfId="0" applyNumberFormat="1" applyFont="1" applyBorder="1"/>
    <xf numFmtId="2" fontId="5" fillId="0" borderId="0" xfId="0" applyNumberFormat="1" applyFont="1" applyBorder="1"/>
    <xf numFmtId="0" fontId="0" fillId="2" borderId="15" xfId="0" applyFill="1" applyBorder="1"/>
    <xf numFmtId="2" fontId="5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0" fontId="5" fillId="0" borderId="11" xfId="0" applyFont="1" applyFill="1" applyBorder="1"/>
    <xf numFmtId="2" fontId="5" fillId="0" borderId="0" xfId="0" applyNumberFormat="1" applyFont="1" applyFill="1" applyBorder="1"/>
    <xf numFmtId="0" fontId="5" fillId="0" borderId="6" xfId="0" applyFont="1" applyFill="1" applyBorder="1"/>
    <xf numFmtId="0" fontId="5" fillId="0" borderId="1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1" xfId="0" applyFont="1" applyBorder="1"/>
    <xf numFmtId="0" fontId="5" fillId="0" borderId="0" xfId="0" applyFont="1" applyFill="1" applyBorder="1" applyAlignment="1">
      <alignment horizontal="left"/>
    </xf>
    <xf numFmtId="2" fontId="5" fillId="0" borderId="3" xfId="0" applyNumberFormat="1" applyFont="1" applyBorder="1"/>
    <xf numFmtId="2" fontId="5" fillId="0" borderId="6" xfId="0" applyNumberFormat="1" applyFont="1" applyBorder="1"/>
    <xf numFmtId="2" fontId="5" fillId="0" borderId="3" xfId="0" applyNumberFormat="1" applyFont="1" applyFill="1" applyBorder="1"/>
    <xf numFmtId="2" fontId="5" fillId="0" borderId="11" xfId="0" applyNumberFormat="1" applyFont="1" applyFill="1" applyBorder="1"/>
    <xf numFmtId="2" fontId="5" fillId="0" borderId="4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3" borderId="15" xfId="0" applyFill="1" applyBorder="1" applyAlignment="1">
      <alignment horizontal="center"/>
    </xf>
    <xf numFmtId="49" fontId="2" fillId="3" borderId="13" xfId="0" applyNumberFormat="1" applyFont="1" applyFill="1" applyBorder="1" applyAlignment="1">
      <alignment horizontal="center"/>
    </xf>
    <xf numFmtId="2" fontId="0" fillId="0" borderId="4" xfId="0" applyNumberFormat="1" applyBorder="1"/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2" fontId="5" fillId="0" borderId="21" xfId="0" applyNumberFormat="1" applyFont="1" applyBorder="1"/>
    <xf numFmtId="2" fontId="5" fillId="0" borderId="22" xfId="0" applyNumberFormat="1" applyFont="1" applyBorder="1"/>
    <xf numFmtId="2" fontId="0" fillId="0" borderId="21" xfId="0" applyNumberFormat="1" applyBorder="1"/>
    <xf numFmtId="2" fontId="0" fillId="0" borderId="22" xfId="0" applyNumberFormat="1" applyBorder="1"/>
    <xf numFmtId="2" fontId="0" fillId="0" borderId="23" xfId="0" applyNumberFormat="1" applyBorder="1"/>
    <xf numFmtId="2" fontId="0" fillId="0" borderId="24" xfId="0" applyNumberFormat="1" applyBorder="1"/>
    <xf numFmtId="2" fontId="0" fillId="0" borderId="25" xfId="0" applyNumberFormat="1" applyBorder="1"/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0" fillId="0" borderId="29" xfId="0" applyBorder="1"/>
    <xf numFmtId="0" fontId="0" fillId="0" borderId="30" xfId="0" applyBorder="1"/>
    <xf numFmtId="0" fontId="0" fillId="0" borderId="21" xfId="0" applyBorder="1"/>
    <xf numFmtId="0" fontId="0" fillId="0" borderId="22" xfId="0" applyBorder="1"/>
    <xf numFmtId="1" fontId="0" fillId="0" borderId="31" xfId="0" applyNumberFormat="1" applyBorder="1"/>
    <xf numFmtId="1" fontId="0" fillId="0" borderId="32" xfId="0" applyNumberFormat="1" applyBorder="1"/>
    <xf numFmtId="1" fontId="0" fillId="0" borderId="33" xfId="0" applyNumberFormat="1" applyBorder="1"/>
    <xf numFmtId="0" fontId="2" fillId="3" borderId="34" xfId="0" applyFont="1" applyFill="1" applyBorder="1"/>
    <xf numFmtId="0" fontId="2" fillId="3" borderId="35" xfId="0" applyFont="1" applyFill="1" applyBorder="1"/>
    <xf numFmtId="0" fontId="2" fillId="3" borderId="36" xfId="0" applyFont="1" applyFill="1" applyBorder="1"/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2" fontId="0" fillId="0" borderId="29" xfId="0" applyNumberFormat="1" applyBorder="1"/>
    <xf numFmtId="2" fontId="0" fillId="0" borderId="30" xfId="0" applyNumberFormat="1" applyBorder="1"/>
    <xf numFmtId="0" fontId="6" fillId="3" borderId="26" xfId="0" applyFont="1" applyFill="1" applyBorder="1"/>
    <xf numFmtId="0" fontId="6" fillId="3" borderId="37" xfId="0" applyFont="1" applyFill="1" applyBorder="1"/>
    <xf numFmtId="0" fontId="6" fillId="3" borderId="27" xfId="0" applyFont="1" applyFill="1" applyBorder="1"/>
    <xf numFmtId="0" fontId="6" fillId="3" borderId="17" xfId="0" applyFont="1" applyFill="1" applyBorder="1"/>
    <xf numFmtId="0" fontId="6" fillId="3" borderId="18" xfId="0" applyFont="1" applyFill="1" applyBorder="1"/>
    <xf numFmtId="49" fontId="5" fillId="0" borderId="29" xfId="0" applyNumberFormat="1" applyFont="1" applyFill="1" applyBorder="1" applyAlignment="1">
      <alignment horizontal="center"/>
    </xf>
    <xf numFmtId="2" fontId="5" fillId="0" borderId="38" xfId="0" applyNumberFormat="1" applyFont="1" applyBorder="1"/>
    <xf numFmtId="49" fontId="5" fillId="0" borderId="21" xfId="0" applyNumberFormat="1" applyFont="1" applyFill="1" applyBorder="1" applyAlignment="1">
      <alignment horizontal="center"/>
    </xf>
    <xf numFmtId="2" fontId="5" fillId="0" borderId="39" xfId="0" applyNumberFormat="1" applyFont="1" applyBorder="1"/>
    <xf numFmtId="0" fontId="5" fillId="0" borderId="29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2" fontId="5" fillId="0" borderId="40" xfId="0" applyNumberFormat="1" applyFont="1" applyBorder="1"/>
    <xf numFmtId="2" fontId="5" fillId="0" borderId="39" xfId="0" applyNumberFormat="1" applyFont="1" applyFill="1" applyBorder="1"/>
    <xf numFmtId="0" fontId="5" fillId="0" borderId="41" xfId="0" applyFont="1" applyFill="1" applyBorder="1" applyAlignment="1">
      <alignment horizontal="center"/>
    </xf>
    <xf numFmtId="2" fontId="5" fillId="0" borderId="38" xfId="0" applyNumberFormat="1" applyFont="1" applyFill="1" applyBorder="1"/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44" xfId="0" applyFont="1" applyBorder="1"/>
    <xf numFmtId="2" fontId="5" fillId="0" borderId="45" xfId="0" applyNumberFormat="1" applyFont="1" applyFill="1" applyBorder="1" applyAlignment="1">
      <alignment horizontal="center"/>
    </xf>
    <xf numFmtId="2" fontId="5" fillId="0" borderId="44" xfId="0" applyNumberFormat="1" applyFont="1" applyBorder="1"/>
    <xf numFmtId="2" fontId="5" fillId="0" borderId="46" xfId="0" applyNumberFormat="1" applyFont="1" applyBorder="1"/>
    <xf numFmtId="2" fontId="2" fillId="2" borderId="6" xfId="0" applyNumberFormat="1" applyFont="1" applyFill="1" applyBorder="1" applyAlignment="1">
      <alignment horizontal="left"/>
    </xf>
    <xf numFmtId="0" fontId="0" fillId="0" borderId="8" xfId="0" applyNumberFormat="1" applyBorder="1" applyAlignment="1">
      <alignment horizontal="left"/>
    </xf>
    <xf numFmtId="0" fontId="2" fillId="2" borderId="47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left"/>
    </xf>
    <xf numFmtId="0" fontId="0" fillId="0" borderId="49" xfId="0" applyBorder="1" applyAlignment="1">
      <alignment horizontal="left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7" fillId="0" borderId="0" xfId="0" applyFont="1" applyBorder="1"/>
    <xf numFmtId="2" fontId="9" fillId="0" borderId="0" xfId="0" applyNumberFormat="1" applyFont="1"/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Fill="1" applyBorder="1"/>
    <xf numFmtId="0" fontId="8" fillId="0" borderId="0" xfId="0" applyFont="1" applyBorder="1"/>
    <xf numFmtId="0" fontId="10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Border="1"/>
    <xf numFmtId="2" fontId="1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left"/>
    </xf>
    <xf numFmtId="2" fontId="5" fillId="0" borderId="4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2" fontId="5" fillId="0" borderId="1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1" fontId="0" fillId="0" borderId="0" xfId="0" applyNumberFormat="1" applyFill="1" applyBorder="1"/>
    <xf numFmtId="49" fontId="2" fillId="2" borderId="51" xfId="0" applyNumberFormat="1" applyFont="1" applyFill="1" applyBorder="1" applyAlignment="1">
      <alignment horizontal="left"/>
    </xf>
    <xf numFmtId="0" fontId="2" fillId="2" borderId="37" xfId="0" applyFont="1" applyFill="1" applyBorder="1" applyAlignment="1">
      <alignment horizontal="left"/>
    </xf>
    <xf numFmtId="2" fontId="2" fillId="2" borderId="37" xfId="0" applyNumberFormat="1" applyFont="1" applyFill="1" applyBorder="1" applyAlignment="1">
      <alignment horizontal="left"/>
    </xf>
    <xf numFmtId="2" fontId="2" fillId="2" borderId="52" xfId="0" applyNumberFormat="1" applyFont="1" applyFill="1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53" xfId="0" applyNumberFormat="1" applyBorder="1" applyAlignment="1">
      <alignment horizontal="left"/>
    </xf>
    <xf numFmtId="0" fontId="0" fillId="0" borderId="54" xfId="0" applyNumberFormat="1" applyBorder="1" applyAlignment="1">
      <alignment horizontal="left"/>
    </xf>
    <xf numFmtId="0" fontId="0" fillId="0" borderId="54" xfId="0" applyNumberFormat="1" applyFill="1" applyBorder="1" applyAlignment="1">
      <alignment horizontal="left"/>
    </xf>
    <xf numFmtId="0" fontId="0" fillId="0" borderId="55" xfId="0" applyNumberFormat="1" applyBorder="1" applyAlignment="1">
      <alignment horizontal="left"/>
    </xf>
    <xf numFmtId="0" fontId="0" fillId="2" borderId="47" xfId="0" applyFill="1" applyBorder="1" applyAlignment="1">
      <alignment horizontal="left"/>
    </xf>
    <xf numFmtId="0" fontId="2" fillId="2" borderId="49" xfId="0" applyFont="1" applyFill="1" applyBorder="1" applyAlignment="1">
      <alignment horizontal="left" vertical="center" wrapText="1"/>
    </xf>
    <xf numFmtId="0" fontId="0" fillId="2" borderId="50" xfId="0" applyFill="1" applyBorder="1" applyAlignment="1">
      <alignment horizontal="center"/>
    </xf>
    <xf numFmtId="0" fontId="1" fillId="0" borderId="0" xfId="0" applyFont="1" applyAlignment="1">
      <alignment horizontal="left"/>
    </xf>
    <xf numFmtId="2" fontId="1" fillId="2" borderId="0" xfId="0" applyNumberFormat="1" applyFont="1" applyFill="1" applyBorder="1" applyAlignment="1">
      <alignment horizontal="left"/>
    </xf>
    <xf numFmtId="2" fontId="0" fillId="4" borderId="4" xfId="0" applyNumberFormat="1" applyFont="1" applyFill="1" applyBorder="1" applyAlignment="1">
      <alignment horizontal="left"/>
    </xf>
    <xf numFmtId="2" fontId="0" fillId="4" borderId="4" xfId="0" applyNumberFormat="1" applyFill="1" applyBorder="1" applyAlignment="1">
      <alignment horizontal="left"/>
    </xf>
    <xf numFmtId="2" fontId="0" fillId="4" borderId="0" xfId="0" applyNumberFormat="1" applyFill="1" applyBorder="1" applyAlignment="1">
      <alignment horizontal="left"/>
    </xf>
    <xf numFmtId="2" fontId="1" fillId="4" borderId="0" xfId="0" applyNumberFormat="1" applyFont="1" applyFill="1" applyBorder="1" applyAlignment="1">
      <alignment horizontal="left"/>
    </xf>
    <xf numFmtId="0" fontId="5" fillId="4" borderId="0" xfId="0" applyFont="1" applyFill="1" applyAlignment="1">
      <alignment horizontal="left"/>
    </xf>
    <xf numFmtId="0" fontId="0" fillId="4" borderId="1" xfId="0" applyFill="1" applyBorder="1" applyAlignment="1">
      <alignment horizontal="left"/>
    </xf>
    <xf numFmtId="2" fontId="5" fillId="4" borderId="4" xfId="0" applyNumberFormat="1" applyFont="1" applyFill="1" applyBorder="1" applyAlignment="1">
      <alignment horizontal="left"/>
    </xf>
    <xf numFmtId="2" fontId="5" fillId="4" borderId="0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0" fontId="5" fillId="0" borderId="0" xfId="0" applyFont="1"/>
    <xf numFmtId="0" fontId="6" fillId="2" borderId="37" xfId="0" applyFont="1" applyFill="1" applyBorder="1" applyAlignment="1">
      <alignment horizontal="left"/>
    </xf>
    <xf numFmtId="0" fontId="5" fillId="0" borderId="54" xfId="0" applyFont="1" applyBorder="1" applyAlignment="1">
      <alignment horizontal="left"/>
    </xf>
    <xf numFmtId="2" fontId="0" fillId="4" borderId="1" xfId="0" applyNumberFormat="1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2" fillId="0" borderId="0" xfId="0" applyFont="1"/>
    <xf numFmtId="0" fontId="0" fillId="0" borderId="0" xfId="0" applyFont="1"/>
    <xf numFmtId="1" fontId="1" fillId="0" borderId="0" xfId="0" applyNumberFormat="1" applyFont="1" applyFill="1" applyBorder="1" applyAlignment="1">
      <alignment horizontal="left"/>
    </xf>
    <xf numFmtId="0" fontId="4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2" fillId="2" borderId="5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/>
      <c:lineChart>
        <c:grouping val="standard"/>
        <c:ser>
          <c:idx val="0"/>
          <c:order val="0"/>
          <c:tx>
            <c:strRef>
              <c:f>'pH, Figurer, kladd'!$E$59</c:f>
              <c:strCache>
                <c:ptCount val="1"/>
                <c:pt idx="0">
                  <c:v>AU.G1</c:v>
                </c:pt>
              </c:strCache>
            </c:strRef>
          </c:tx>
          <c:cat>
            <c:strRef>
              <c:f>'pH, Figurer, kladd'!$D$60:$D$63</c:f>
              <c:strCache>
                <c:ptCount val="4"/>
                <c:pt idx="0">
                  <c:v>0 t</c:v>
                </c:pt>
                <c:pt idx="1">
                  <c:v>Slutt syrning</c:v>
                </c:pt>
                <c:pt idx="2">
                  <c:v>Lagring i ca 16 t</c:v>
                </c:pt>
                <c:pt idx="3">
                  <c:v>Lagring i 3 uker</c:v>
                </c:pt>
              </c:strCache>
            </c:strRef>
          </c:cat>
          <c:val>
            <c:numRef>
              <c:f>'pH, Figurer, kladd'!$E$60:$E$63</c:f>
              <c:numCache>
                <c:formatCode>0.00</c:formatCode>
                <c:ptCount val="4"/>
                <c:pt idx="0">
                  <c:v>6.54</c:v>
                </c:pt>
                <c:pt idx="1">
                  <c:v>4.5999999999999996</c:v>
                </c:pt>
                <c:pt idx="2">
                  <c:v>4.51</c:v>
                </c:pt>
                <c:pt idx="3">
                  <c:v>4.54</c:v>
                </c:pt>
              </c:numCache>
            </c:numRef>
          </c:val>
        </c:ser>
        <c:ser>
          <c:idx val="1"/>
          <c:order val="1"/>
          <c:tx>
            <c:strRef>
              <c:f>'pH, Figurer, kladd'!$F$59</c:f>
              <c:strCache>
                <c:ptCount val="1"/>
                <c:pt idx="0">
                  <c:v>AT.G1</c:v>
                </c:pt>
              </c:strCache>
            </c:strRef>
          </c:tx>
          <c:cat>
            <c:strRef>
              <c:f>'pH, Figurer, kladd'!$D$60:$D$63</c:f>
              <c:strCache>
                <c:ptCount val="4"/>
                <c:pt idx="0">
                  <c:v>0 t</c:v>
                </c:pt>
                <c:pt idx="1">
                  <c:v>Slutt syrning</c:v>
                </c:pt>
                <c:pt idx="2">
                  <c:v>Lagring i ca 16 t</c:v>
                </c:pt>
                <c:pt idx="3">
                  <c:v>Lagring i 3 uker</c:v>
                </c:pt>
              </c:strCache>
            </c:strRef>
          </c:cat>
          <c:val>
            <c:numRef>
              <c:f>'pH, Figurer, kladd'!$F$60:$F$63</c:f>
              <c:numCache>
                <c:formatCode>0.00</c:formatCode>
                <c:ptCount val="4"/>
                <c:pt idx="0">
                  <c:v>6.54</c:v>
                </c:pt>
                <c:pt idx="1">
                  <c:v>4.5</c:v>
                </c:pt>
                <c:pt idx="2">
                  <c:v>4.43</c:v>
                </c:pt>
                <c:pt idx="3">
                  <c:v>4.37</c:v>
                </c:pt>
              </c:numCache>
            </c:numRef>
          </c:val>
        </c:ser>
        <c:ser>
          <c:idx val="2"/>
          <c:order val="2"/>
          <c:tx>
            <c:strRef>
              <c:f>'pH, Figurer, kladd'!$G$59</c:f>
              <c:strCache>
                <c:ptCount val="1"/>
                <c:pt idx="0">
                  <c:v>CU.G1</c:v>
                </c:pt>
              </c:strCache>
            </c:strRef>
          </c:tx>
          <c:cat>
            <c:strRef>
              <c:f>'pH, Figurer, kladd'!$D$60:$D$63</c:f>
              <c:strCache>
                <c:ptCount val="4"/>
                <c:pt idx="0">
                  <c:v>0 t</c:v>
                </c:pt>
                <c:pt idx="1">
                  <c:v>Slutt syrning</c:v>
                </c:pt>
                <c:pt idx="2">
                  <c:v>Lagring i ca 16 t</c:v>
                </c:pt>
                <c:pt idx="3">
                  <c:v>Lagring i 3 uker</c:v>
                </c:pt>
              </c:strCache>
            </c:strRef>
          </c:cat>
          <c:val>
            <c:numRef>
              <c:f>'pH, Figurer, kladd'!$G$60:$G$63</c:f>
              <c:numCache>
                <c:formatCode>0.00</c:formatCode>
                <c:ptCount val="4"/>
                <c:pt idx="0">
                  <c:v>6.4</c:v>
                </c:pt>
                <c:pt idx="1">
                  <c:v>5.14</c:v>
                </c:pt>
                <c:pt idx="2">
                  <c:v>5.16</c:v>
                </c:pt>
                <c:pt idx="3">
                  <c:v>4.9000000000000004</c:v>
                </c:pt>
              </c:numCache>
            </c:numRef>
          </c:val>
        </c:ser>
        <c:ser>
          <c:idx val="3"/>
          <c:order val="3"/>
          <c:tx>
            <c:strRef>
              <c:f>'pH, Figurer, kladd'!$H$59</c:f>
              <c:strCache>
                <c:ptCount val="1"/>
                <c:pt idx="0">
                  <c:v>CT.G1</c:v>
                </c:pt>
              </c:strCache>
            </c:strRef>
          </c:tx>
          <c:cat>
            <c:strRef>
              <c:f>'pH, Figurer, kladd'!$D$60:$D$63</c:f>
              <c:strCache>
                <c:ptCount val="4"/>
                <c:pt idx="0">
                  <c:v>0 t</c:v>
                </c:pt>
                <c:pt idx="1">
                  <c:v>Slutt syrning</c:v>
                </c:pt>
                <c:pt idx="2">
                  <c:v>Lagring i ca 16 t</c:v>
                </c:pt>
                <c:pt idx="3">
                  <c:v>Lagring i 3 uker</c:v>
                </c:pt>
              </c:strCache>
            </c:strRef>
          </c:cat>
          <c:val>
            <c:numRef>
              <c:f>'pH, Figurer, kladd'!$H$60:$H$63</c:f>
              <c:numCache>
                <c:formatCode>0.00</c:formatCode>
                <c:ptCount val="4"/>
                <c:pt idx="0">
                  <c:v>6.4</c:v>
                </c:pt>
                <c:pt idx="1">
                  <c:v>4.9800000000000004</c:v>
                </c:pt>
                <c:pt idx="2">
                  <c:v>4.93</c:v>
                </c:pt>
                <c:pt idx="3">
                  <c:v>4.62</c:v>
                </c:pt>
              </c:numCache>
            </c:numRef>
          </c:val>
        </c:ser>
        <c:ser>
          <c:idx val="4"/>
          <c:order val="4"/>
          <c:tx>
            <c:strRef>
              <c:f>'pH, Figurer, kladd'!$I$59</c:f>
              <c:strCache>
                <c:ptCount val="1"/>
                <c:pt idx="0">
                  <c:v>DU.G1</c:v>
                </c:pt>
              </c:strCache>
            </c:strRef>
          </c:tx>
          <c:cat>
            <c:strRef>
              <c:f>'pH, Figurer, kladd'!$D$60:$D$63</c:f>
              <c:strCache>
                <c:ptCount val="4"/>
                <c:pt idx="0">
                  <c:v>0 t</c:v>
                </c:pt>
                <c:pt idx="1">
                  <c:v>Slutt syrning</c:v>
                </c:pt>
                <c:pt idx="2">
                  <c:v>Lagring i ca 16 t</c:v>
                </c:pt>
                <c:pt idx="3">
                  <c:v>Lagring i 3 uker</c:v>
                </c:pt>
              </c:strCache>
            </c:strRef>
          </c:cat>
          <c:val>
            <c:numRef>
              <c:f>'pH, Figurer, kladd'!$I$60:$I$63</c:f>
              <c:numCache>
                <c:formatCode>0.00</c:formatCode>
                <c:ptCount val="4"/>
                <c:pt idx="0">
                  <c:v>6.59</c:v>
                </c:pt>
                <c:pt idx="1">
                  <c:v>4.7699999999999996</c:v>
                </c:pt>
                <c:pt idx="2">
                  <c:v>4.5999999999999996</c:v>
                </c:pt>
                <c:pt idx="3">
                  <c:v>4.6500000000000004</c:v>
                </c:pt>
              </c:numCache>
            </c:numRef>
          </c:val>
        </c:ser>
        <c:ser>
          <c:idx val="5"/>
          <c:order val="5"/>
          <c:tx>
            <c:strRef>
              <c:f>'pH, Figurer, kladd'!$J$59</c:f>
              <c:strCache>
                <c:ptCount val="1"/>
                <c:pt idx="0">
                  <c:v>DT.G1</c:v>
                </c:pt>
              </c:strCache>
            </c:strRef>
          </c:tx>
          <c:cat>
            <c:strRef>
              <c:f>'pH, Figurer, kladd'!$D$60:$D$63</c:f>
              <c:strCache>
                <c:ptCount val="4"/>
                <c:pt idx="0">
                  <c:v>0 t</c:v>
                </c:pt>
                <c:pt idx="1">
                  <c:v>Slutt syrning</c:v>
                </c:pt>
                <c:pt idx="2">
                  <c:v>Lagring i ca 16 t</c:v>
                </c:pt>
                <c:pt idx="3">
                  <c:v>Lagring i 3 uker</c:v>
                </c:pt>
              </c:strCache>
            </c:strRef>
          </c:cat>
          <c:val>
            <c:numRef>
              <c:f>'pH, Figurer, kladd'!$J$60:$J$63</c:f>
              <c:numCache>
                <c:formatCode>0.00</c:formatCode>
                <c:ptCount val="4"/>
                <c:pt idx="0">
                  <c:v>6.59</c:v>
                </c:pt>
                <c:pt idx="1">
                  <c:v>4.67</c:v>
                </c:pt>
                <c:pt idx="2">
                  <c:v>4.53</c:v>
                </c:pt>
                <c:pt idx="3">
                  <c:v>4.49</c:v>
                </c:pt>
              </c:numCache>
            </c:numRef>
          </c:val>
        </c:ser>
        <c:marker val="1"/>
        <c:axId val="110025728"/>
        <c:axId val="110232320"/>
      </c:lineChart>
      <c:catAx>
        <c:axId val="110025728"/>
        <c:scaling>
          <c:orientation val="minMax"/>
        </c:scaling>
        <c:axPos val="b"/>
        <c:tickLblPos val="nextTo"/>
        <c:crossAx val="110232320"/>
        <c:crosses val="autoZero"/>
        <c:auto val="1"/>
        <c:lblAlgn val="ctr"/>
        <c:lblOffset val="100"/>
      </c:catAx>
      <c:valAx>
        <c:axId val="110232320"/>
        <c:scaling>
          <c:orientation val="minMax"/>
          <c:max val="6.7"/>
          <c:min val="4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/>
                  <a:t>pH</a:t>
                </a:r>
              </a:p>
            </c:rich>
          </c:tx>
        </c:title>
        <c:numFmt formatCode="0.00" sourceLinked="1"/>
        <c:tickLblPos val="nextTo"/>
        <c:crossAx val="11002572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/>
      <c:lineChart>
        <c:grouping val="standard"/>
        <c:ser>
          <c:idx val="0"/>
          <c:order val="0"/>
          <c:tx>
            <c:strRef>
              <c:f>'pH, Figurer, kladd'!$F$4</c:f>
              <c:strCache>
                <c:ptCount val="1"/>
                <c:pt idx="0">
                  <c:v>AU.G1</c:v>
                </c:pt>
              </c:strCache>
            </c:strRef>
          </c:tx>
          <c:cat>
            <c:numRef>
              <c:f>'pH, Figurer, kladd'!$E$5:$E$15</c:f>
              <c:numCache>
                <c:formatCode>0</c:formatCode>
                <c:ptCount val="11"/>
                <c:pt idx="0">
                  <c:v>0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</c:numCache>
            </c:numRef>
          </c:cat>
          <c:val>
            <c:numRef>
              <c:f>'pH, Figurer, kladd'!$F$5:$F$15</c:f>
              <c:numCache>
                <c:formatCode>General</c:formatCode>
                <c:ptCount val="11"/>
                <c:pt idx="0" formatCode="0.00">
                  <c:v>6.54</c:v>
                </c:pt>
                <c:pt idx="2" formatCode="0.00">
                  <c:v>4.71</c:v>
                </c:pt>
                <c:pt idx="3" formatCode="0.00">
                  <c:v>4.71</c:v>
                </c:pt>
                <c:pt idx="4" formatCode="0.00">
                  <c:v>4.6900000000000004</c:v>
                </c:pt>
                <c:pt idx="5" formatCode="0.00">
                  <c:v>4.66</c:v>
                </c:pt>
                <c:pt idx="6" formatCode="0.00">
                  <c:v>4.63</c:v>
                </c:pt>
                <c:pt idx="7" formatCode="0.00">
                  <c:v>4.62</c:v>
                </c:pt>
                <c:pt idx="8" formatCode="0.00">
                  <c:v>4.5999999999999996</c:v>
                </c:pt>
                <c:pt idx="9" formatCode="0.00">
                  <c:v>4.5999999999999996</c:v>
                </c:pt>
              </c:numCache>
            </c:numRef>
          </c:val>
        </c:ser>
        <c:ser>
          <c:idx val="1"/>
          <c:order val="1"/>
          <c:tx>
            <c:strRef>
              <c:f>'pH, Figurer, kladd'!$G$4</c:f>
              <c:strCache>
                <c:ptCount val="1"/>
                <c:pt idx="0">
                  <c:v>AT.G1</c:v>
                </c:pt>
              </c:strCache>
            </c:strRef>
          </c:tx>
          <c:cat>
            <c:numRef>
              <c:f>'pH, Figurer, kladd'!$E$5:$E$15</c:f>
              <c:numCache>
                <c:formatCode>0</c:formatCode>
                <c:ptCount val="11"/>
                <c:pt idx="0">
                  <c:v>0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</c:numCache>
            </c:numRef>
          </c:cat>
          <c:val>
            <c:numRef>
              <c:f>'pH, Figurer, kladd'!$G$5:$G$15</c:f>
              <c:numCache>
                <c:formatCode>General</c:formatCode>
                <c:ptCount val="11"/>
                <c:pt idx="0" formatCode="0.00">
                  <c:v>6.54</c:v>
                </c:pt>
                <c:pt idx="2" formatCode="0.00">
                  <c:v>4.58</c:v>
                </c:pt>
                <c:pt idx="3" formatCode="0.00">
                  <c:v>4.58</c:v>
                </c:pt>
                <c:pt idx="4" formatCode="0.00">
                  <c:v>4.55</c:v>
                </c:pt>
                <c:pt idx="5" formatCode="0.00">
                  <c:v>4.5199999999999996</c:v>
                </c:pt>
                <c:pt idx="6" formatCode="0.00">
                  <c:v>4.5</c:v>
                </c:pt>
              </c:numCache>
            </c:numRef>
          </c:val>
        </c:ser>
        <c:ser>
          <c:idx val="2"/>
          <c:order val="2"/>
          <c:tx>
            <c:strRef>
              <c:f>'pH, Figurer, kladd'!$H$4</c:f>
              <c:strCache>
                <c:ptCount val="1"/>
                <c:pt idx="0">
                  <c:v>CU.G1</c:v>
                </c:pt>
              </c:strCache>
            </c:strRef>
          </c:tx>
          <c:cat>
            <c:numRef>
              <c:f>'pH, Figurer, kladd'!$E$5:$E$15</c:f>
              <c:numCache>
                <c:formatCode>0</c:formatCode>
                <c:ptCount val="11"/>
                <c:pt idx="0">
                  <c:v>0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</c:numCache>
            </c:numRef>
          </c:cat>
          <c:val>
            <c:numRef>
              <c:f>'pH, Figurer, kladd'!$H$5:$H$15</c:f>
              <c:numCache>
                <c:formatCode>0.00</c:formatCode>
                <c:ptCount val="11"/>
                <c:pt idx="0">
                  <c:v>6.4</c:v>
                </c:pt>
                <c:pt idx="1">
                  <c:v>5.37</c:v>
                </c:pt>
                <c:pt idx="2">
                  <c:v>5.36</c:v>
                </c:pt>
                <c:pt idx="3">
                  <c:v>5.29</c:v>
                </c:pt>
                <c:pt idx="4">
                  <c:v>5.2</c:v>
                </c:pt>
                <c:pt idx="5">
                  <c:v>5.2</c:v>
                </c:pt>
                <c:pt idx="6">
                  <c:v>5.13</c:v>
                </c:pt>
                <c:pt idx="7">
                  <c:v>5.1100000000000003</c:v>
                </c:pt>
                <c:pt idx="8">
                  <c:v>5.14</c:v>
                </c:pt>
              </c:numCache>
            </c:numRef>
          </c:val>
        </c:ser>
        <c:ser>
          <c:idx val="3"/>
          <c:order val="3"/>
          <c:tx>
            <c:strRef>
              <c:f>'pH, Figurer, kladd'!$I$4</c:f>
              <c:strCache>
                <c:ptCount val="1"/>
                <c:pt idx="0">
                  <c:v>CT.G1</c:v>
                </c:pt>
              </c:strCache>
            </c:strRef>
          </c:tx>
          <c:cat>
            <c:numRef>
              <c:f>'pH, Figurer, kladd'!$E$5:$E$15</c:f>
              <c:numCache>
                <c:formatCode>0</c:formatCode>
                <c:ptCount val="11"/>
                <c:pt idx="0">
                  <c:v>0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</c:numCache>
            </c:numRef>
          </c:cat>
          <c:val>
            <c:numRef>
              <c:f>'pH, Figurer, kladd'!$I$5:$I$15</c:f>
              <c:numCache>
                <c:formatCode>0.00</c:formatCode>
                <c:ptCount val="11"/>
                <c:pt idx="0">
                  <c:v>6.4</c:v>
                </c:pt>
                <c:pt idx="1">
                  <c:v>5.39</c:v>
                </c:pt>
                <c:pt idx="2">
                  <c:v>5.39</c:v>
                </c:pt>
                <c:pt idx="3">
                  <c:v>5.2</c:v>
                </c:pt>
                <c:pt idx="4">
                  <c:v>5.0199999999999996</c:v>
                </c:pt>
                <c:pt idx="5">
                  <c:v>5.04</c:v>
                </c:pt>
                <c:pt idx="6">
                  <c:v>4.9800000000000004</c:v>
                </c:pt>
                <c:pt idx="7">
                  <c:v>4.97</c:v>
                </c:pt>
                <c:pt idx="8">
                  <c:v>4.9800000000000004</c:v>
                </c:pt>
              </c:numCache>
            </c:numRef>
          </c:val>
        </c:ser>
        <c:ser>
          <c:idx val="4"/>
          <c:order val="4"/>
          <c:tx>
            <c:strRef>
              <c:f>'pH, Figurer, kladd'!$J$4</c:f>
              <c:strCache>
                <c:ptCount val="1"/>
                <c:pt idx="0">
                  <c:v>DU.G1</c:v>
                </c:pt>
              </c:strCache>
            </c:strRef>
          </c:tx>
          <c:cat>
            <c:numRef>
              <c:f>'pH, Figurer, kladd'!$E$5:$E$15</c:f>
              <c:numCache>
                <c:formatCode>0</c:formatCode>
                <c:ptCount val="11"/>
                <c:pt idx="0">
                  <c:v>0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</c:numCache>
            </c:numRef>
          </c:cat>
          <c:val>
            <c:numRef>
              <c:f>'pH, Figurer, kladd'!$J$5:$J$15</c:f>
              <c:numCache>
                <c:formatCode>General</c:formatCode>
                <c:ptCount val="11"/>
                <c:pt idx="0" formatCode="0.00">
                  <c:v>6.59</c:v>
                </c:pt>
                <c:pt idx="3" formatCode="0.00">
                  <c:v>4.8099999999999996</c:v>
                </c:pt>
                <c:pt idx="4" formatCode="0.00">
                  <c:v>4.8099999999999996</c:v>
                </c:pt>
                <c:pt idx="5" formatCode="0.00">
                  <c:v>4.7699999999999996</c:v>
                </c:pt>
                <c:pt idx="6" formatCode="0.00">
                  <c:v>4.78</c:v>
                </c:pt>
                <c:pt idx="7" formatCode="0.00">
                  <c:v>4.7699999999999996</c:v>
                </c:pt>
              </c:numCache>
            </c:numRef>
          </c:val>
        </c:ser>
        <c:ser>
          <c:idx val="5"/>
          <c:order val="5"/>
          <c:tx>
            <c:strRef>
              <c:f>'pH, Figurer, kladd'!$K$4</c:f>
              <c:strCache>
                <c:ptCount val="1"/>
                <c:pt idx="0">
                  <c:v>DT.G1</c:v>
                </c:pt>
              </c:strCache>
            </c:strRef>
          </c:tx>
          <c:cat>
            <c:numRef>
              <c:f>'pH, Figurer, kladd'!$E$5:$E$15</c:f>
              <c:numCache>
                <c:formatCode>0</c:formatCode>
                <c:ptCount val="11"/>
                <c:pt idx="0">
                  <c:v>0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</c:numCache>
            </c:numRef>
          </c:cat>
          <c:val>
            <c:numRef>
              <c:f>'pH, Figurer, kladd'!$K$5:$K$15</c:f>
              <c:numCache>
                <c:formatCode>General</c:formatCode>
                <c:ptCount val="11"/>
                <c:pt idx="0" formatCode="0.00">
                  <c:v>6.59</c:v>
                </c:pt>
                <c:pt idx="4" formatCode="0.00">
                  <c:v>4.76</c:v>
                </c:pt>
                <c:pt idx="5" formatCode="0.00">
                  <c:v>4.76</c:v>
                </c:pt>
                <c:pt idx="6" formatCode="0.00">
                  <c:v>4.72</c:v>
                </c:pt>
                <c:pt idx="7" formatCode="0.00">
                  <c:v>4.67</c:v>
                </c:pt>
                <c:pt idx="8" formatCode="0.00">
                  <c:v>4.6900000000000004</c:v>
                </c:pt>
                <c:pt idx="9" formatCode="0.00">
                  <c:v>4.6500000000000004</c:v>
                </c:pt>
                <c:pt idx="10" formatCode="0.00">
                  <c:v>4.67</c:v>
                </c:pt>
              </c:numCache>
            </c:numRef>
          </c:val>
        </c:ser>
        <c:marker val="1"/>
        <c:axId val="110289664"/>
        <c:axId val="110291584"/>
      </c:lineChart>
      <c:catAx>
        <c:axId val="1102896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Tid</a:t>
                </a:r>
                <a:r>
                  <a:rPr lang="nb-NO" baseline="0"/>
                  <a:t> (timer)</a:t>
                </a:r>
                <a:endParaRPr lang="nb-NO"/>
              </a:p>
            </c:rich>
          </c:tx>
          <c:layout/>
        </c:title>
        <c:numFmt formatCode="0" sourceLinked="1"/>
        <c:tickLblPos val="nextTo"/>
        <c:crossAx val="110291584"/>
        <c:crosses val="autoZero"/>
        <c:auto val="1"/>
        <c:lblAlgn val="ctr"/>
        <c:lblOffset val="100"/>
      </c:catAx>
      <c:valAx>
        <c:axId val="110291584"/>
        <c:scaling>
          <c:orientation val="minMax"/>
          <c:max val="6.7"/>
          <c:min val="4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/>
                  <a:t>pH</a:t>
                </a:r>
              </a:p>
            </c:rich>
          </c:tx>
          <c:layout/>
        </c:title>
        <c:numFmt formatCode="0.00" sourceLinked="1"/>
        <c:tickLblPos val="nextTo"/>
        <c:crossAx val="110289664"/>
        <c:crosses val="autoZero"/>
        <c:crossBetween val="between"/>
      </c:valAx>
    </c:plotArea>
    <c:legend>
      <c:legendPos val="r"/>
      <c:layout/>
    </c:legend>
    <c:plotVisOnly val="1"/>
    <c:dispBlanksAs val="span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/>
      <c:lineChart>
        <c:grouping val="standard"/>
        <c:ser>
          <c:idx val="0"/>
          <c:order val="0"/>
          <c:tx>
            <c:strRef>
              <c:f>'pH, Figurer, kladd'!$L$4</c:f>
              <c:strCache>
                <c:ptCount val="1"/>
                <c:pt idx="0">
                  <c:v>AU.G2</c:v>
                </c:pt>
              </c:strCache>
            </c:strRef>
          </c:tx>
          <c:cat>
            <c:numRef>
              <c:f>'pH, Figurer, kladd'!$E$5:$E$17</c:f>
              <c:numCache>
                <c:formatCode>0</c:formatCode>
                <c:ptCount val="13"/>
                <c:pt idx="0">
                  <c:v>0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</c:numCache>
            </c:numRef>
          </c:cat>
          <c:val>
            <c:numRef>
              <c:f>'pH, Figurer, kladd'!$L$5:$L$17</c:f>
              <c:numCache>
                <c:formatCode>0.00</c:formatCode>
                <c:ptCount val="13"/>
                <c:pt idx="0">
                  <c:v>6.53</c:v>
                </c:pt>
                <c:pt idx="3">
                  <c:v>4.78</c:v>
                </c:pt>
                <c:pt idx="4">
                  <c:v>4.76</c:v>
                </c:pt>
                <c:pt idx="5">
                  <c:v>4.75</c:v>
                </c:pt>
                <c:pt idx="6">
                  <c:v>4.72</c:v>
                </c:pt>
                <c:pt idx="7">
                  <c:v>4.68</c:v>
                </c:pt>
                <c:pt idx="8">
                  <c:v>4.66</c:v>
                </c:pt>
                <c:pt idx="9">
                  <c:v>4.6399999999999997</c:v>
                </c:pt>
                <c:pt idx="10">
                  <c:v>4.6100000000000003</c:v>
                </c:pt>
              </c:numCache>
            </c:numRef>
          </c:val>
        </c:ser>
        <c:ser>
          <c:idx val="1"/>
          <c:order val="1"/>
          <c:tx>
            <c:strRef>
              <c:f>'pH, Figurer, kladd'!$M$4</c:f>
              <c:strCache>
                <c:ptCount val="1"/>
                <c:pt idx="0">
                  <c:v>AT.G2</c:v>
                </c:pt>
              </c:strCache>
            </c:strRef>
          </c:tx>
          <c:cat>
            <c:numRef>
              <c:f>'pH, Figurer, kladd'!$E$5:$E$17</c:f>
              <c:numCache>
                <c:formatCode>0</c:formatCode>
                <c:ptCount val="13"/>
                <c:pt idx="0">
                  <c:v>0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</c:numCache>
            </c:numRef>
          </c:cat>
          <c:val>
            <c:numRef>
              <c:f>'pH, Figurer, kladd'!$M$5:$M$17</c:f>
              <c:numCache>
                <c:formatCode>0.00</c:formatCode>
                <c:ptCount val="13"/>
                <c:pt idx="0">
                  <c:v>6.53</c:v>
                </c:pt>
                <c:pt idx="3">
                  <c:v>4.8600000000000003</c:v>
                </c:pt>
                <c:pt idx="4">
                  <c:v>4.84</c:v>
                </c:pt>
                <c:pt idx="5">
                  <c:v>4.8</c:v>
                </c:pt>
                <c:pt idx="6">
                  <c:v>4.76</c:v>
                </c:pt>
                <c:pt idx="7">
                  <c:v>4.75</c:v>
                </c:pt>
                <c:pt idx="8">
                  <c:v>4.72</c:v>
                </c:pt>
                <c:pt idx="9">
                  <c:v>4.7</c:v>
                </c:pt>
                <c:pt idx="10">
                  <c:v>4.6500000000000004</c:v>
                </c:pt>
              </c:numCache>
            </c:numRef>
          </c:val>
        </c:ser>
        <c:ser>
          <c:idx val="2"/>
          <c:order val="2"/>
          <c:tx>
            <c:strRef>
              <c:f>'pH, Figurer, kladd'!$N$4</c:f>
              <c:strCache>
                <c:ptCount val="1"/>
                <c:pt idx="0">
                  <c:v>CU.G2</c:v>
                </c:pt>
              </c:strCache>
            </c:strRef>
          </c:tx>
          <c:cat>
            <c:numRef>
              <c:f>'pH, Figurer, kladd'!$E$5:$E$17</c:f>
              <c:numCache>
                <c:formatCode>0</c:formatCode>
                <c:ptCount val="13"/>
                <c:pt idx="0">
                  <c:v>0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</c:numCache>
            </c:numRef>
          </c:cat>
          <c:val>
            <c:numRef>
              <c:f>'pH, Figurer, kladd'!$N$5:$N$17</c:f>
              <c:numCache>
                <c:formatCode>0.00</c:formatCode>
                <c:ptCount val="13"/>
                <c:pt idx="0">
                  <c:v>6.35</c:v>
                </c:pt>
                <c:pt idx="3">
                  <c:v>5.4</c:v>
                </c:pt>
                <c:pt idx="4">
                  <c:v>5.32</c:v>
                </c:pt>
                <c:pt idx="5">
                  <c:v>5.3</c:v>
                </c:pt>
                <c:pt idx="6">
                  <c:v>5.24</c:v>
                </c:pt>
                <c:pt idx="7">
                  <c:v>5.16</c:v>
                </c:pt>
                <c:pt idx="8">
                  <c:v>5.23</c:v>
                </c:pt>
                <c:pt idx="9">
                  <c:v>5.19</c:v>
                </c:pt>
                <c:pt idx="10">
                  <c:v>5.13</c:v>
                </c:pt>
                <c:pt idx="11">
                  <c:v>5.12</c:v>
                </c:pt>
                <c:pt idx="12">
                  <c:v>5.0999999999999996</c:v>
                </c:pt>
              </c:numCache>
            </c:numRef>
          </c:val>
        </c:ser>
        <c:ser>
          <c:idx val="3"/>
          <c:order val="3"/>
          <c:tx>
            <c:strRef>
              <c:f>'pH, Figurer, kladd'!$O$4</c:f>
              <c:strCache>
                <c:ptCount val="1"/>
                <c:pt idx="0">
                  <c:v>CT.G2</c:v>
                </c:pt>
              </c:strCache>
            </c:strRef>
          </c:tx>
          <c:cat>
            <c:numRef>
              <c:f>'pH, Figurer, kladd'!$E$5:$E$17</c:f>
              <c:numCache>
                <c:formatCode>0</c:formatCode>
                <c:ptCount val="13"/>
                <c:pt idx="0">
                  <c:v>0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</c:numCache>
            </c:numRef>
          </c:cat>
          <c:val>
            <c:numRef>
              <c:f>'pH, Figurer, kladd'!$O$5:$O$17</c:f>
              <c:numCache>
                <c:formatCode>0.00</c:formatCode>
                <c:ptCount val="13"/>
                <c:pt idx="0">
                  <c:v>6.35</c:v>
                </c:pt>
                <c:pt idx="3">
                  <c:v>5.33</c:v>
                </c:pt>
                <c:pt idx="4">
                  <c:v>5.2</c:v>
                </c:pt>
                <c:pt idx="5">
                  <c:v>5.23</c:v>
                </c:pt>
                <c:pt idx="6">
                  <c:v>5.12</c:v>
                </c:pt>
                <c:pt idx="7">
                  <c:v>5.0599999999999996</c:v>
                </c:pt>
                <c:pt idx="8">
                  <c:v>4.99</c:v>
                </c:pt>
                <c:pt idx="9">
                  <c:v>5</c:v>
                </c:pt>
                <c:pt idx="10">
                  <c:v>4.9400000000000004</c:v>
                </c:pt>
                <c:pt idx="11">
                  <c:v>4.9400000000000004</c:v>
                </c:pt>
                <c:pt idx="12">
                  <c:v>4.92</c:v>
                </c:pt>
              </c:numCache>
            </c:numRef>
          </c:val>
        </c:ser>
        <c:ser>
          <c:idx val="4"/>
          <c:order val="4"/>
          <c:tx>
            <c:strRef>
              <c:f>'pH, Figurer, kladd'!$P$4</c:f>
              <c:strCache>
                <c:ptCount val="1"/>
                <c:pt idx="0">
                  <c:v>DU.G2</c:v>
                </c:pt>
              </c:strCache>
            </c:strRef>
          </c:tx>
          <c:cat>
            <c:numRef>
              <c:f>'pH, Figurer, kladd'!$E$5:$E$17</c:f>
              <c:numCache>
                <c:formatCode>0</c:formatCode>
                <c:ptCount val="13"/>
                <c:pt idx="0">
                  <c:v>0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</c:numCache>
            </c:numRef>
          </c:cat>
          <c:val>
            <c:numRef>
              <c:f>'pH, Figurer, kladd'!$P$5:$P$17</c:f>
              <c:numCache>
                <c:formatCode>0.00</c:formatCode>
                <c:ptCount val="13"/>
                <c:pt idx="0">
                  <c:v>6.52</c:v>
                </c:pt>
                <c:pt idx="3">
                  <c:v>4.7300000000000004</c:v>
                </c:pt>
                <c:pt idx="4">
                  <c:v>4.7699999999999996</c:v>
                </c:pt>
                <c:pt idx="5">
                  <c:v>4.78</c:v>
                </c:pt>
                <c:pt idx="6">
                  <c:v>4.75</c:v>
                </c:pt>
                <c:pt idx="7">
                  <c:v>4.8</c:v>
                </c:pt>
                <c:pt idx="8">
                  <c:v>4.72</c:v>
                </c:pt>
                <c:pt idx="9">
                  <c:v>4.7300000000000004</c:v>
                </c:pt>
                <c:pt idx="10">
                  <c:v>4.66</c:v>
                </c:pt>
                <c:pt idx="11">
                  <c:v>4.7</c:v>
                </c:pt>
              </c:numCache>
            </c:numRef>
          </c:val>
        </c:ser>
        <c:ser>
          <c:idx val="5"/>
          <c:order val="5"/>
          <c:tx>
            <c:strRef>
              <c:f>'pH, Figurer, kladd'!$Q$4</c:f>
              <c:strCache>
                <c:ptCount val="1"/>
                <c:pt idx="0">
                  <c:v>DT.G2</c:v>
                </c:pt>
              </c:strCache>
            </c:strRef>
          </c:tx>
          <c:cat>
            <c:numRef>
              <c:f>'pH, Figurer, kladd'!$E$5:$E$17</c:f>
              <c:numCache>
                <c:formatCode>0</c:formatCode>
                <c:ptCount val="13"/>
                <c:pt idx="0">
                  <c:v>0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</c:numCache>
            </c:numRef>
          </c:cat>
          <c:val>
            <c:numRef>
              <c:f>'pH, Figurer, kladd'!$Q$5:$Q$17</c:f>
              <c:numCache>
                <c:formatCode>0.00</c:formatCode>
                <c:ptCount val="13"/>
                <c:pt idx="0">
                  <c:v>6.52</c:v>
                </c:pt>
                <c:pt idx="3">
                  <c:v>4.8899999999999997</c:v>
                </c:pt>
                <c:pt idx="4">
                  <c:v>4.88</c:v>
                </c:pt>
                <c:pt idx="5">
                  <c:v>4.8899999999999997</c:v>
                </c:pt>
                <c:pt idx="6">
                  <c:v>4.83</c:v>
                </c:pt>
                <c:pt idx="7">
                  <c:v>4.83</c:v>
                </c:pt>
                <c:pt idx="8">
                  <c:v>4.84</c:v>
                </c:pt>
              </c:numCache>
            </c:numRef>
          </c:val>
        </c:ser>
        <c:marker val="1"/>
        <c:axId val="110467328"/>
        <c:axId val="110485888"/>
      </c:lineChart>
      <c:catAx>
        <c:axId val="1104673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Tid</a:t>
                </a:r>
                <a:r>
                  <a:rPr lang="nb-NO" baseline="0"/>
                  <a:t> (timer)</a:t>
                </a:r>
                <a:endParaRPr lang="nb-NO"/>
              </a:p>
            </c:rich>
          </c:tx>
          <c:layout/>
        </c:title>
        <c:numFmt formatCode="0" sourceLinked="1"/>
        <c:tickLblPos val="nextTo"/>
        <c:crossAx val="110485888"/>
        <c:crosses val="autoZero"/>
        <c:auto val="1"/>
        <c:lblAlgn val="ctr"/>
        <c:lblOffset val="100"/>
      </c:catAx>
      <c:valAx>
        <c:axId val="110485888"/>
        <c:scaling>
          <c:orientation val="minMax"/>
          <c:max val="6.7"/>
          <c:min val="4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/>
                  <a:t>pH</a:t>
                </a:r>
              </a:p>
            </c:rich>
          </c:tx>
          <c:layout/>
        </c:title>
        <c:numFmt formatCode="0.00" sourceLinked="1"/>
        <c:tickLblPos val="nextTo"/>
        <c:crossAx val="110467328"/>
        <c:crosses val="autoZero"/>
        <c:crossBetween val="between"/>
      </c:valAx>
    </c:plotArea>
    <c:legend>
      <c:legendPos val="r"/>
      <c:layout/>
    </c:legend>
    <c:plotVisOnly val="1"/>
    <c:dispBlanksAs val="span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/>
      <c:lineChart>
        <c:grouping val="standard"/>
        <c:ser>
          <c:idx val="0"/>
          <c:order val="0"/>
          <c:tx>
            <c:strRef>
              <c:f>'pH, Figurer, kladd'!$R$4</c:f>
              <c:strCache>
                <c:ptCount val="1"/>
                <c:pt idx="0">
                  <c:v>AU.G3</c:v>
                </c:pt>
              </c:strCache>
            </c:strRef>
          </c:tx>
          <c:cat>
            <c:numRef>
              <c:f>'pH, Figurer, kladd'!$E$5:$E$16</c:f>
              <c:numCache>
                <c:formatCode>0</c:formatCode>
                <c:ptCount val="12"/>
                <c:pt idx="0">
                  <c:v>0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</c:numCache>
            </c:numRef>
          </c:cat>
          <c:val>
            <c:numRef>
              <c:f>'pH, Figurer, kladd'!$R$5:$R$16</c:f>
              <c:numCache>
                <c:formatCode>0.00</c:formatCode>
                <c:ptCount val="12"/>
                <c:pt idx="0">
                  <c:v>6.52</c:v>
                </c:pt>
                <c:pt idx="4">
                  <c:v>4.7</c:v>
                </c:pt>
                <c:pt idx="5">
                  <c:v>4.7</c:v>
                </c:pt>
                <c:pt idx="6">
                  <c:v>4.72</c:v>
                </c:pt>
                <c:pt idx="7">
                  <c:v>4.6500000000000004</c:v>
                </c:pt>
                <c:pt idx="8">
                  <c:v>4.6100000000000003</c:v>
                </c:pt>
                <c:pt idx="9">
                  <c:v>4.5999999999999996</c:v>
                </c:pt>
                <c:pt idx="10">
                  <c:v>4.6040000000000001</c:v>
                </c:pt>
              </c:numCache>
            </c:numRef>
          </c:val>
        </c:ser>
        <c:ser>
          <c:idx val="1"/>
          <c:order val="1"/>
          <c:tx>
            <c:strRef>
              <c:f>'pH, Figurer, kladd'!$S$4</c:f>
              <c:strCache>
                <c:ptCount val="1"/>
                <c:pt idx="0">
                  <c:v>AT.G3</c:v>
                </c:pt>
              </c:strCache>
            </c:strRef>
          </c:tx>
          <c:cat>
            <c:numRef>
              <c:f>'pH, Figurer, kladd'!$E$5:$E$16</c:f>
              <c:numCache>
                <c:formatCode>0</c:formatCode>
                <c:ptCount val="12"/>
                <c:pt idx="0">
                  <c:v>0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</c:numCache>
            </c:numRef>
          </c:cat>
          <c:val>
            <c:numRef>
              <c:f>'pH, Figurer, kladd'!$S$5:$S$16</c:f>
              <c:numCache>
                <c:formatCode>0.00</c:formatCode>
                <c:ptCount val="12"/>
                <c:pt idx="0">
                  <c:v>6.52</c:v>
                </c:pt>
                <c:pt idx="4">
                  <c:v>4.8</c:v>
                </c:pt>
                <c:pt idx="5">
                  <c:v>4.7699999999999996</c:v>
                </c:pt>
                <c:pt idx="6">
                  <c:v>4.8</c:v>
                </c:pt>
                <c:pt idx="7">
                  <c:v>4.72</c:v>
                </c:pt>
                <c:pt idx="8">
                  <c:v>4.7</c:v>
                </c:pt>
                <c:pt idx="9">
                  <c:v>4.67</c:v>
                </c:pt>
                <c:pt idx="10">
                  <c:v>4.67</c:v>
                </c:pt>
                <c:pt idx="11">
                  <c:v>4.6500000000000004</c:v>
                </c:pt>
              </c:numCache>
            </c:numRef>
          </c:val>
        </c:ser>
        <c:ser>
          <c:idx val="2"/>
          <c:order val="2"/>
          <c:tx>
            <c:strRef>
              <c:f>'pH, Figurer, kladd'!$T$4</c:f>
              <c:strCache>
                <c:ptCount val="1"/>
                <c:pt idx="0">
                  <c:v>CU.G3</c:v>
                </c:pt>
              </c:strCache>
            </c:strRef>
          </c:tx>
          <c:cat>
            <c:numRef>
              <c:f>'pH, Figurer, kladd'!$E$5:$E$16</c:f>
              <c:numCache>
                <c:formatCode>0</c:formatCode>
                <c:ptCount val="12"/>
                <c:pt idx="0">
                  <c:v>0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</c:numCache>
            </c:numRef>
          </c:cat>
          <c:val>
            <c:numRef>
              <c:f>'pH, Figurer, kladd'!$T$5:$T$16</c:f>
              <c:numCache>
                <c:formatCode>0.00</c:formatCode>
                <c:ptCount val="12"/>
                <c:pt idx="0">
                  <c:v>6.35</c:v>
                </c:pt>
                <c:pt idx="3">
                  <c:v>5.15</c:v>
                </c:pt>
                <c:pt idx="4">
                  <c:v>5.12</c:v>
                </c:pt>
                <c:pt idx="5">
                  <c:v>5.14</c:v>
                </c:pt>
                <c:pt idx="6">
                  <c:v>5.16</c:v>
                </c:pt>
                <c:pt idx="7">
                  <c:v>5.0599999999999996</c:v>
                </c:pt>
                <c:pt idx="8">
                  <c:v>5.09</c:v>
                </c:pt>
                <c:pt idx="9">
                  <c:v>5.12</c:v>
                </c:pt>
                <c:pt idx="10">
                  <c:v>5.13</c:v>
                </c:pt>
              </c:numCache>
            </c:numRef>
          </c:val>
        </c:ser>
        <c:ser>
          <c:idx val="3"/>
          <c:order val="3"/>
          <c:tx>
            <c:strRef>
              <c:f>'pH, Figurer, kladd'!$U$4</c:f>
              <c:strCache>
                <c:ptCount val="1"/>
                <c:pt idx="0">
                  <c:v>CT.G3</c:v>
                </c:pt>
              </c:strCache>
            </c:strRef>
          </c:tx>
          <c:cat>
            <c:numRef>
              <c:f>'pH, Figurer, kladd'!$E$5:$E$16</c:f>
              <c:numCache>
                <c:formatCode>0</c:formatCode>
                <c:ptCount val="12"/>
                <c:pt idx="0">
                  <c:v>0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</c:numCache>
            </c:numRef>
          </c:cat>
          <c:val>
            <c:numRef>
              <c:f>'pH, Figurer, kladd'!$U$5:$U$16</c:f>
              <c:numCache>
                <c:formatCode>0.00</c:formatCode>
                <c:ptCount val="12"/>
                <c:pt idx="0">
                  <c:v>6.35</c:v>
                </c:pt>
                <c:pt idx="3">
                  <c:v>5.13</c:v>
                </c:pt>
                <c:pt idx="4">
                  <c:v>5.0999999999999996</c:v>
                </c:pt>
                <c:pt idx="5">
                  <c:v>5.05</c:v>
                </c:pt>
                <c:pt idx="6">
                  <c:v>5.01</c:v>
                </c:pt>
                <c:pt idx="7">
                  <c:v>4.97</c:v>
                </c:pt>
                <c:pt idx="8">
                  <c:v>4.96</c:v>
                </c:pt>
                <c:pt idx="9">
                  <c:v>4.96</c:v>
                </c:pt>
                <c:pt idx="10">
                  <c:v>4.96</c:v>
                </c:pt>
              </c:numCache>
            </c:numRef>
          </c:val>
        </c:ser>
        <c:ser>
          <c:idx val="4"/>
          <c:order val="4"/>
          <c:tx>
            <c:strRef>
              <c:f>'pH, Figurer, kladd'!$V$4</c:f>
              <c:strCache>
                <c:ptCount val="1"/>
                <c:pt idx="0">
                  <c:v>DU.G3</c:v>
                </c:pt>
              </c:strCache>
            </c:strRef>
          </c:tx>
          <c:cat>
            <c:numRef>
              <c:f>'pH, Figurer, kladd'!$E$5:$E$16</c:f>
              <c:numCache>
                <c:formatCode>0</c:formatCode>
                <c:ptCount val="12"/>
                <c:pt idx="0">
                  <c:v>0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</c:numCache>
            </c:numRef>
          </c:cat>
          <c:val>
            <c:numRef>
              <c:f>'pH, Figurer, kladd'!$V$5:$V$16</c:f>
              <c:numCache>
                <c:formatCode>0.00</c:formatCode>
                <c:ptCount val="12"/>
                <c:pt idx="0">
                  <c:v>6.57</c:v>
                </c:pt>
                <c:pt idx="3">
                  <c:v>4.87</c:v>
                </c:pt>
                <c:pt idx="4">
                  <c:v>4.88</c:v>
                </c:pt>
                <c:pt idx="5">
                  <c:v>4.87</c:v>
                </c:pt>
                <c:pt idx="6">
                  <c:v>4.8099999999999996</c:v>
                </c:pt>
                <c:pt idx="7">
                  <c:v>4.7699999999999996</c:v>
                </c:pt>
                <c:pt idx="8">
                  <c:v>4.7699999999999996</c:v>
                </c:pt>
                <c:pt idx="9">
                  <c:v>4.7699999999999996</c:v>
                </c:pt>
              </c:numCache>
            </c:numRef>
          </c:val>
        </c:ser>
        <c:ser>
          <c:idx val="5"/>
          <c:order val="5"/>
          <c:tx>
            <c:strRef>
              <c:f>'pH, Figurer, kladd'!$W$4</c:f>
              <c:strCache>
                <c:ptCount val="1"/>
                <c:pt idx="0">
                  <c:v>DT.G3</c:v>
                </c:pt>
              </c:strCache>
            </c:strRef>
          </c:tx>
          <c:cat>
            <c:numRef>
              <c:f>'pH, Figurer, kladd'!$E$5:$E$16</c:f>
              <c:numCache>
                <c:formatCode>0</c:formatCode>
                <c:ptCount val="12"/>
                <c:pt idx="0">
                  <c:v>0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</c:numCache>
            </c:numRef>
          </c:cat>
          <c:val>
            <c:numRef>
              <c:f>'pH, Figurer, kladd'!$W$5:$W$16</c:f>
              <c:numCache>
                <c:formatCode>0.00</c:formatCode>
                <c:ptCount val="12"/>
                <c:pt idx="0">
                  <c:v>6.57</c:v>
                </c:pt>
                <c:pt idx="3">
                  <c:v>4.9400000000000004</c:v>
                </c:pt>
                <c:pt idx="4">
                  <c:v>4.88</c:v>
                </c:pt>
                <c:pt idx="5">
                  <c:v>4.88</c:v>
                </c:pt>
                <c:pt idx="6">
                  <c:v>4.8</c:v>
                </c:pt>
                <c:pt idx="7">
                  <c:v>4.8</c:v>
                </c:pt>
                <c:pt idx="8">
                  <c:v>4.76</c:v>
                </c:pt>
                <c:pt idx="9">
                  <c:v>4.7699999999999996</c:v>
                </c:pt>
                <c:pt idx="10">
                  <c:v>4.75</c:v>
                </c:pt>
              </c:numCache>
            </c:numRef>
          </c:val>
        </c:ser>
        <c:marker val="1"/>
        <c:axId val="110530560"/>
        <c:axId val="110532480"/>
      </c:lineChart>
      <c:catAx>
        <c:axId val="1105305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Tid</a:t>
                </a:r>
                <a:r>
                  <a:rPr lang="nb-NO" baseline="0"/>
                  <a:t> (timer)</a:t>
                </a:r>
                <a:endParaRPr lang="nb-NO"/>
              </a:p>
            </c:rich>
          </c:tx>
          <c:layout/>
        </c:title>
        <c:numFmt formatCode="0" sourceLinked="1"/>
        <c:tickLblPos val="nextTo"/>
        <c:crossAx val="110532480"/>
        <c:crosses val="autoZero"/>
        <c:auto val="1"/>
        <c:lblAlgn val="ctr"/>
        <c:lblOffset val="100"/>
      </c:catAx>
      <c:valAx>
        <c:axId val="110532480"/>
        <c:scaling>
          <c:orientation val="minMax"/>
          <c:max val="6.7"/>
          <c:min val="4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/>
                  <a:t>pH</a:t>
                </a:r>
              </a:p>
            </c:rich>
          </c:tx>
          <c:layout/>
        </c:title>
        <c:numFmt formatCode="0.00" sourceLinked="1"/>
        <c:tickLblPos val="nextTo"/>
        <c:crossAx val="110530560"/>
        <c:crosses val="autoZero"/>
        <c:crossBetween val="between"/>
      </c:valAx>
    </c:plotArea>
    <c:legend>
      <c:legendPos val="r"/>
      <c:layout/>
    </c:legend>
    <c:plotVisOnly val="1"/>
    <c:dispBlanksAs val="span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/>
      <c:lineChart>
        <c:grouping val="standard"/>
        <c:ser>
          <c:idx val="0"/>
          <c:order val="0"/>
          <c:tx>
            <c:strRef>
              <c:f>'pH, Figurer, kladd'!$K$59</c:f>
              <c:strCache>
                <c:ptCount val="1"/>
                <c:pt idx="0">
                  <c:v>AU.G2</c:v>
                </c:pt>
              </c:strCache>
            </c:strRef>
          </c:tx>
          <c:cat>
            <c:strRef>
              <c:f>'pH, Figurer, kladd'!$D$60:$D$63</c:f>
              <c:strCache>
                <c:ptCount val="4"/>
                <c:pt idx="0">
                  <c:v>0 t</c:v>
                </c:pt>
                <c:pt idx="1">
                  <c:v>Slutt syrning</c:v>
                </c:pt>
                <c:pt idx="2">
                  <c:v>Lagring i ca 16 t</c:v>
                </c:pt>
                <c:pt idx="3">
                  <c:v>Lagring i 3 uker</c:v>
                </c:pt>
              </c:strCache>
            </c:strRef>
          </c:cat>
          <c:val>
            <c:numRef>
              <c:f>'pH, Figurer, kladd'!$K$60:$K$63</c:f>
              <c:numCache>
                <c:formatCode>0.00</c:formatCode>
                <c:ptCount val="4"/>
                <c:pt idx="0">
                  <c:v>6.53</c:v>
                </c:pt>
                <c:pt idx="1">
                  <c:v>4.6100000000000003</c:v>
                </c:pt>
                <c:pt idx="2">
                  <c:v>4.5999999999999996</c:v>
                </c:pt>
                <c:pt idx="3">
                  <c:v>4.51</c:v>
                </c:pt>
              </c:numCache>
            </c:numRef>
          </c:val>
        </c:ser>
        <c:ser>
          <c:idx val="1"/>
          <c:order val="1"/>
          <c:tx>
            <c:strRef>
              <c:f>'pH, Figurer, kladd'!$L$59</c:f>
              <c:strCache>
                <c:ptCount val="1"/>
                <c:pt idx="0">
                  <c:v>AT.G2</c:v>
                </c:pt>
              </c:strCache>
            </c:strRef>
          </c:tx>
          <c:cat>
            <c:strRef>
              <c:f>'pH, Figurer, kladd'!$D$60:$D$63</c:f>
              <c:strCache>
                <c:ptCount val="4"/>
                <c:pt idx="0">
                  <c:v>0 t</c:v>
                </c:pt>
                <c:pt idx="1">
                  <c:v>Slutt syrning</c:v>
                </c:pt>
                <c:pt idx="2">
                  <c:v>Lagring i ca 16 t</c:v>
                </c:pt>
                <c:pt idx="3">
                  <c:v>Lagring i 3 uker</c:v>
                </c:pt>
              </c:strCache>
            </c:strRef>
          </c:cat>
          <c:val>
            <c:numRef>
              <c:f>'pH, Figurer, kladd'!$L$60:$L$63</c:f>
              <c:numCache>
                <c:formatCode>0.00</c:formatCode>
                <c:ptCount val="4"/>
                <c:pt idx="0">
                  <c:v>6.53</c:v>
                </c:pt>
                <c:pt idx="1">
                  <c:v>4.6500000000000004</c:v>
                </c:pt>
                <c:pt idx="2">
                  <c:v>4.63</c:v>
                </c:pt>
                <c:pt idx="3">
                  <c:v>4.33</c:v>
                </c:pt>
              </c:numCache>
            </c:numRef>
          </c:val>
        </c:ser>
        <c:ser>
          <c:idx val="2"/>
          <c:order val="2"/>
          <c:tx>
            <c:strRef>
              <c:f>'pH, Figurer, kladd'!$M$59</c:f>
              <c:strCache>
                <c:ptCount val="1"/>
                <c:pt idx="0">
                  <c:v>CU.G2</c:v>
                </c:pt>
              </c:strCache>
            </c:strRef>
          </c:tx>
          <c:cat>
            <c:strRef>
              <c:f>'pH, Figurer, kladd'!$D$60:$D$63</c:f>
              <c:strCache>
                <c:ptCount val="4"/>
                <c:pt idx="0">
                  <c:v>0 t</c:v>
                </c:pt>
                <c:pt idx="1">
                  <c:v>Slutt syrning</c:v>
                </c:pt>
                <c:pt idx="2">
                  <c:v>Lagring i ca 16 t</c:v>
                </c:pt>
                <c:pt idx="3">
                  <c:v>Lagring i 3 uker</c:v>
                </c:pt>
              </c:strCache>
            </c:strRef>
          </c:cat>
          <c:val>
            <c:numRef>
              <c:f>'pH, Figurer, kladd'!$M$60:$M$63</c:f>
              <c:numCache>
                <c:formatCode>0.00</c:formatCode>
                <c:ptCount val="4"/>
                <c:pt idx="0">
                  <c:v>6.35</c:v>
                </c:pt>
                <c:pt idx="1">
                  <c:v>5.0999999999999996</c:v>
                </c:pt>
                <c:pt idx="2">
                  <c:v>5.14</c:v>
                </c:pt>
                <c:pt idx="3" formatCode="General">
                  <c:v>4.8099999999999996</c:v>
                </c:pt>
              </c:numCache>
            </c:numRef>
          </c:val>
        </c:ser>
        <c:ser>
          <c:idx val="3"/>
          <c:order val="3"/>
          <c:tx>
            <c:strRef>
              <c:f>'pH, Figurer, kladd'!$N$59</c:f>
              <c:strCache>
                <c:ptCount val="1"/>
                <c:pt idx="0">
                  <c:v>CT.G2</c:v>
                </c:pt>
              </c:strCache>
            </c:strRef>
          </c:tx>
          <c:cat>
            <c:strRef>
              <c:f>'pH, Figurer, kladd'!$D$60:$D$63</c:f>
              <c:strCache>
                <c:ptCount val="4"/>
                <c:pt idx="0">
                  <c:v>0 t</c:v>
                </c:pt>
                <c:pt idx="1">
                  <c:v>Slutt syrning</c:v>
                </c:pt>
                <c:pt idx="2">
                  <c:v>Lagring i ca 16 t</c:v>
                </c:pt>
                <c:pt idx="3">
                  <c:v>Lagring i 3 uker</c:v>
                </c:pt>
              </c:strCache>
            </c:strRef>
          </c:cat>
          <c:val>
            <c:numRef>
              <c:f>'pH, Figurer, kladd'!$N$60:$N$63</c:f>
              <c:numCache>
                <c:formatCode>0.00</c:formatCode>
                <c:ptCount val="4"/>
                <c:pt idx="0">
                  <c:v>6.35</c:v>
                </c:pt>
                <c:pt idx="1">
                  <c:v>4.92</c:v>
                </c:pt>
                <c:pt idx="2">
                  <c:v>5.01</c:v>
                </c:pt>
                <c:pt idx="3" formatCode="General">
                  <c:v>4.62</c:v>
                </c:pt>
              </c:numCache>
            </c:numRef>
          </c:val>
        </c:ser>
        <c:ser>
          <c:idx val="4"/>
          <c:order val="4"/>
          <c:tx>
            <c:strRef>
              <c:f>'pH, Figurer, kladd'!$O$59</c:f>
              <c:strCache>
                <c:ptCount val="1"/>
                <c:pt idx="0">
                  <c:v>DU.G2</c:v>
                </c:pt>
              </c:strCache>
            </c:strRef>
          </c:tx>
          <c:cat>
            <c:strRef>
              <c:f>'pH, Figurer, kladd'!$D$60:$D$63</c:f>
              <c:strCache>
                <c:ptCount val="4"/>
                <c:pt idx="0">
                  <c:v>0 t</c:v>
                </c:pt>
                <c:pt idx="1">
                  <c:v>Slutt syrning</c:v>
                </c:pt>
                <c:pt idx="2">
                  <c:v>Lagring i ca 16 t</c:v>
                </c:pt>
                <c:pt idx="3">
                  <c:v>Lagring i 3 uker</c:v>
                </c:pt>
              </c:strCache>
            </c:strRef>
          </c:cat>
          <c:val>
            <c:numRef>
              <c:f>'pH, Figurer, kladd'!$O$60:$O$63</c:f>
              <c:numCache>
                <c:formatCode>0.00</c:formatCode>
                <c:ptCount val="4"/>
                <c:pt idx="0">
                  <c:v>6.52</c:v>
                </c:pt>
                <c:pt idx="1">
                  <c:v>4.7</c:v>
                </c:pt>
                <c:pt idx="2">
                  <c:v>4.67</c:v>
                </c:pt>
                <c:pt idx="3">
                  <c:v>4.6500000000000004</c:v>
                </c:pt>
              </c:numCache>
            </c:numRef>
          </c:val>
        </c:ser>
        <c:ser>
          <c:idx val="5"/>
          <c:order val="5"/>
          <c:tx>
            <c:strRef>
              <c:f>'pH, Figurer, kladd'!$P$59</c:f>
              <c:strCache>
                <c:ptCount val="1"/>
                <c:pt idx="0">
                  <c:v>DT.G2</c:v>
                </c:pt>
              </c:strCache>
            </c:strRef>
          </c:tx>
          <c:cat>
            <c:strRef>
              <c:f>'pH, Figurer, kladd'!$D$60:$D$63</c:f>
              <c:strCache>
                <c:ptCount val="4"/>
                <c:pt idx="0">
                  <c:v>0 t</c:v>
                </c:pt>
                <c:pt idx="1">
                  <c:v>Slutt syrning</c:v>
                </c:pt>
                <c:pt idx="2">
                  <c:v>Lagring i ca 16 t</c:v>
                </c:pt>
                <c:pt idx="3">
                  <c:v>Lagring i 3 uker</c:v>
                </c:pt>
              </c:strCache>
            </c:strRef>
          </c:cat>
          <c:val>
            <c:numRef>
              <c:f>'pH, Figurer, kladd'!$P$60:$P$63</c:f>
              <c:numCache>
                <c:formatCode>0.00</c:formatCode>
                <c:ptCount val="4"/>
                <c:pt idx="0">
                  <c:v>6.52</c:v>
                </c:pt>
                <c:pt idx="1">
                  <c:v>4.84</c:v>
                </c:pt>
                <c:pt idx="2">
                  <c:v>4.76</c:v>
                </c:pt>
                <c:pt idx="3">
                  <c:v>4.4400000000000004</c:v>
                </c:pt>
              </c:numCache>
            </c:numRef>
          </c:val>
        </c:ser>
        <c:marker val="1"/>
        <c:axId val="110646784"/>
        <c:axId val="110648320"/>
      </c:lineChart>
      <c:catAx>
        <c:axId val="110646784"/>
        <c:scaling>
          <c:orientation val="minMax"/>
        </c:scaling>
        <c:axPos val="b"/>
        <c:tickLblPos val="nextTo"/>
        <c:crossAx val="110648320"/>
        <c:crosses val="autoZero"/>
        <c:auto val="1"/>
        <c:lblAlgn val="ctr"/>
        <c:lblOffset val="100"/>
      </c:catAx>
      <c:valAx>
        <c:axId val="110648320"/>
        <c:scaling>
          <c:orientation val="minMax"/>
          <c:max val="6.7"/>
          <c:min val="4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/>
                  <a:t>pH</a:t>
                </a:r>
              </a:p>
            </c:rich>
          </c:tx>
        </c:title>
        <c:numFmt formatCode="0.00" sourceLinked="1"/>
        <c:tickLblPos val="nextTo"/>
        <c:crossAx val="11064678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/>
      <c:lineChart>
        <c:grouping val="standard"/>
        <c:ser>
          <c:idx val="0"/>
          <c:order val="0"/>
          <c:tx>
            <c:strRef>
              <c:f>'pH, Figurer, kladd'!$Q$59</c:f>
              <c:strCache>
                <c:ptCount val="1"/>
                <c:pt idx="0">
                  <c:v>AU.G3</c:v>
                </c:pt>
              </c:strCache>
            </c:strRef>
          </c:tx>
          <c:cat>
            <c:strRef>
              <c:f>'pH, Figurer, kladd'!$D$60:$D$63</c:f>
              <c:strCache>
                <c:ptCount val="4"/>
                <c:pt idx="0">
                  <c:v>0 t</c:v>
                </c:pt>
                <c:pt idx="1">
                  <c:v>Slutt syrning</c:v>
                </c:pt>
                <c:pt idx="2">
                  <c:v>Lagring i ca 16 t</c:v>
                </c:pt>
                <c:pt idx="3">
                  <c:v>Lagring i 3 uker</c:v>
                </c:pt>
              </c:strCache>
            </c:strRef>
          </c:cat>
          <c:val>
            <c:numRef>
              <c:f>'pH, Figurer, kladd'!$Q$60:$Q$63</c:f>
              <c:numCache>
                <c:formatCode>0.00</c:formatCode>
                <c:ptCount val="4"/>
                <c:pt idx="0">
                  <c:v>6.52</c:v>
                </c:pt>
                <c:pt idx="1">
                  <c:v>4.5999999999999996</c:v>
                </c:pt>
                <c:pt idx="2" formatCode="General">
                  <c:v>4.5599999999999996</c:v>
                </c:pt>
                <c:pt idx="3">
                  <c:v>4.5</c:v>
                </c:pt>
              </c:numCache>
            </c:numRef>
          </c:val>
        </c:ser>
        <c:ser>
          <c:idx val="1"/>
          <c:order val="1"/>
          <c:tx>
            <c:strRef>
              <c:f>'pH, Figurer, kladd'!$R$59</c:f>
              <c:strCache>
                <c:ptCount val="1"/>
                <c:pt idx="0">
                  <c:v>AT.G3</c:v>
                </c:pt>
              </c:strCache>
            </c:strRef>
          </c:tx>
          <c:cat>
            <c:strRef>
              <c:f>'pH, Figurer, kladd'!$D$60:$D$63</c:f>
              <c:strCache>
                <c:ptCount val="4"/>
                <c:pt idx="0">
                  <c:v>0 t</c:v>
                </c:pt>
                <c:pt idx="1">
                  <c:v>Slutt syrning</c:v>
                </c:pt>
                <c:pt idx="2">
                  <c:v>Lagring i ca 16 t</c:v>
                </c:pt>
                <c:pt idx="3">
                  <c:v>Lagring i 3 uker</c:v>
                </c:pt>
              </c:strCache>
            </c:strRef>
          </c:cat>
          <c:val>
            <c:numRef>
              <c:f>'pH, Figurer, kladd'!$R$60:$R$63</c:f>
              <c:numCache>
                <c:formatCode>0.00</c:formatCode>
                <c:ptCount val="4"/>
                <c:pt idx="0">
                  <c:v>6.52</c:v>
                </c:pt>
                <c:pt idx="1">
                  <c:v>4.6500000000000004</c:v>
                </c:pt>
                <c:pt idx="2" formatCode="General">
                  <c:v>4.59</c:v>
                </c:pt>
                <c:pt idx="3">
                  <c:v>4.3600000000000003</c:v>
                </c:pt>
              </c:numCache>
            </c:numRef>
          </c:val>
        </c:ser>
        <c:ser>
          <c:idx val="2"/>
          <c:order val="2"/>
          <c:tx>
            <c:strRef>
              <c:f>'pH, Figurer, kladd'!$S$59</c:f>
              <c:strCache>
                <c:ptCount val="1"/>
                <c:pt idx="0">
                  <c:v>CU.G3</c:v>
                </c:pt>
              </c:strCache>
            </c:strRef>
          </c:tx>
          <c:cat>
            <c:strRef>
              <c:f>'pH, Figurer, kladd'!$D$60:$D$63</c:f>
              <c:strCache>
                <c:ptCount val="4"/>
                <c:pt idx="0">
                  <c:v>0 t</c:v>
                </c:pt>
                <c:pt idx="1">
                  <c:v>Slutt syrning</c:v>
                </c:pt>
                <c:pt idx="2">
                  <c:v>Lagring i ca 16 t</c:v>
                </c:pt>
                <c:pt idx="3">
                  <c:v>Lagring i 3 uker</c:v>
                </c:pt>
              </c:strCache>
            </c:strRef>
          </c:cat>
          <c:val>
            <c:numRef>
              <c:f>'pH, Figurer, kladd'!$S$60:$S$63</c:f>
              <c:numCache>
                <c:formatCode>0.00</c:formatCode>
                <c:ptCount val="4"/>
                <c:pt idx="0">
                  <c:v>6.35</c:v>
                </c:pt>
                <c:pt idx="1">
                  <c:v>5.13</c:v>
                </c:pt>
                <c:pt idx="2">
                  <c:v>5.1100000000000003</c:v>
                </c:pt>
                <c:pt idx="3">
                  <c:v>4.8</c:v>
                </c:pt>
              </c:numCache>
            </c:numRef>
          </c:val>
        </c:ser>
        <c:ser>
          <c:idx val="3"/>
          <c:order val="3"/>
          <c:tx>
            <c:strRef>
              <c:f>'pH, Figurer, kladd'!$T$59</c:f>
              <c:strCache>
                <c:ptCount val="1"/>
                <c:pt idx="0">
                  <c:v>CT.G3</c:v>
                </c:pt>
              </c:strCache>
            </c:strRef>
          </c:tx>
          <c:cat>
            <c:strRef>
              <c:f>'pH, Figurer, kladd'!$D$60:$D$63</c:f>
              <c:strCache>
                <c:ptCount val="4"/>
                <c:pt idx="0">
                  <c:v>0 t</c:v>
                </c:pt>
                <c:pt idx="1">
                  <c:v>Slutt syrning</c:v>
                </c:pt>
                <c:pt idx="2">
                  <c:v>Lagring i ca 16 t</c:v>
                </c:pt>
                <c:pt idx="3">
                  <c:v>Lagring i 3 uker</c:v>
                </c:pt>
              </c:strCache>
            </c:strRef>
          </c:cat>
          <c:val>
            <c:numRef>
              <c:f>'pH, Figurer, kladd'!$T$60:$T$63</c:f>
              <c:numCache>
                <c:formatCode>0.00</c:formatCode>
                <c:ptCount val="4"/>
                <c:pt idx="0">
                  <c:v>6.35</c:v>
                </c:pt>
                <c:pt idx="1">
                  <c:v>4.96</c:v>
                </c:pt>
                <c:pt idx="2">
                  <c:v>4.95</c:v>
                </c:pt>
                <c:pt idx="3">
                  <c:v>4.63</c:v>
                </c:pt>
              </c:numCache>
            </c:numRef>
          </c:val>
        </c:ser>
        <c:ser>
          <c:idx val="4"/>
          <c:order val="4"/>
          <c:tx>
            <c:strRef>
              <c:f>'pH, Figurer, kladd'!$U$59</c:f>
              <c:strCache>
                <c:ptCount val="1"/>
                <c:pt idx="0">
                  <c:v>DU.G3</c:v>
                </c:pt>
              </c:strCache>
            </c:strRef>
          </c:tx>
          <c:cat>
            <c:strRef>
              <c:f>'pH, Figurer, kladd'!$D$60:$D$63</c:f>
              <c:strCache>
                <c:ptCount val="4"/>
                <c:pt idx="0">
                  <c:v>0 t</c:v>
                </c:pt>
                <c:pt idx="1">
                  <c:v>Slutt syrning</c:v>
                </c:pt>
                <c:pt idx="2">
                  <c:v>Lagring i ca 16 t</c:v>
                </c:pt>
                <c:pt idx="3">
                  <c:v>Lagring i 3 uker</c:v>
                </c:pt>
              </c:strCache>
            </c:strRef>
          </c:cat>
          <c:val>
            <c:numRef>
              <c:f>'pH, Figurer, kladd'!$U$60:$U$63</c:f>
              <c:numCache>
                <c:formatCode>0.00</c:formatCode>
                <c:ptCount val="4"/>
                <c:pt idx="0">
                  <c:v>6.57</c:v>
                </c:pt>
                <c:pt idx="1">
                  <c:v>4.7699999999999996</c:v>
                </c:pt>
                <c:pt idx="2">
                  <c:v>4.7699999999999996</c:v>
                </c:pt>
                <c:pt idx="3">
                  <c:v>4.7</c:v>
                </c:pt>
              </c:numCache>
            </c:numRef>
          </c:val>
        </c:ser>
        <c:ser>
          <c:idx val="5"/>
          <c:order val="5"/>
          <c:tx>
            <c:strRef>
              <c:f>'pH, Figurer, kladd'!$V$59</c:f>
              <c:strCache>
                <c:ptCount val="1"/>
                <c:pt idx="0">
                  <c:v>DT.G3</c:v>
                </c:pt>
              </c:strCache>
            </c:strRef>
          </c:tx>
          <c:cat>
            <c:strRef>
              <c:f>'pH, Figurer, kladd'!$D$60:$D$63</c:f>
              <c:strCache>
                <c:ptCount val="4"/>
                <c:pt idx="0">
                  <c:v>0 t</c:v>
                </c:pt>
                <c:pt idx="1">
                  <c:v>Slutt syrning</c:v>
                </c:pt>
                <c:pt idx="2">
                  <c:v>Lagring i ca 16 t</c:v>
                </c:pt>
                <c:pt idx="3">
                  <c:v>Lagring i 3 uker</c:v>
                </c:pt>
              </c:strCache>
            </c:strRef>
          </c:cat>
          <c:val>
            <c:numRef>
              <c:f>'pH, Figurer, kladd'!$V$60:$V$63</c:f>
              <c:numCache>
                <c:formatCode>0.00</c:formatCode>
                <c:ptCount val="4"/>
                <c:pt idx="0">
                  <c:v>6.57</c:v>
                </c:pt>
                <c:pt idx="1">
                  <c:v>4.75</c:v>
                </c:pt>
                <c:pt idx="2">
                  <c:v>4.7</c:v>
                </c:pt>
                <c:pt idx="3">
                  <c:v>4.49</c:v>
                </c:pt>
              </c:numCache>
            </c:numRef>
          </c:val>
        </c:ser>
        <c:marker val="1"/>
        <c:axId val="110689280"/>
        <c:axId val="110568192"/>
      </c:lineChart>
      <c:catAx>
        <c:axId val="110689280"/>
        <c:scaling>
          <c:orientation val="minMax"/>
        </c:scaling>
        <c:axPos val="b"/>
        <c:tickLblPos val="nextTo"/>
        <c:crossAx val="110568192"/>
        <c:crosses val="autoZero"/>
        <c:auto val="1"/>
        <c:lblAlgn val="ctr"/>
        <c:lblOffset val="100"/>
      </c:catAx>
      <c:valAx>
        <c:axId val="110568192"/>
        <c:scaling>
          <c:orientation val="minMax"/>
          <c:max val="6.7"/>
          <c:min val="4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/>
                  <a:t>pH</a:t>
                </a:r>
              </a:p>
            </c:rich>
          </c:tx>
        </c:title>
        <c:numFmt formatCode="0.00" sourceLinked="1"/>
        <c:tickLblPos val="nextTo"/>
        <c:crossAx val="11068928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/>
      <c:lineChart>
        <c:grouping val="standard"/>
        <c:ser>
          <c:idx val="0"/>
          <c:order val="0"/>
          <c:tx>
            <c:strRef>
              <c:f>'pH, Figurer, kladd'!$X$4</c:f>
              <c:strCache>
                <c:ptCount val="1"/>
                <c:pt idx="0">
                  <c:v>AU</c:v>
                </c:pt>
              </c:strCache>
            </c:strRef>
          </c:tx>
          <c:errBars>
            <c:errDir val="y"/>
            <c:errBarType val="both"/>
            <c:errValType val="stdErr"/>
          </c:errBars>
          <c:cat>
            <c:numRef>
              <c:f>'pH, Figurer, kladd'!$E$5:$E$17</c:f>
              <c:numCache>
                <c:formatCode>0</c:formatCode>
                <c:ptCount val="13"/>
                <c:pt idx="0">
                  <c:v>0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</c:numCache>
            </c:numRef>
          </c:cat>
          <c:val>
            <c:numRef>
              <c:f>'pH, Figurer, kladd'!$X$5:$X$17</c:f>
              <c:numCache>
                <c:formatCode>0.00</c:formatCode>
                <c:ptCount val="13"/>
                <c:pt idx="0">
                  <c:v>6.53</c:v>
                </c:pt>
                <c:pt idx="2">
                  <c:v>4.71</c:v>
                </c:pt>
                <c:pt idx="3">
                  <c:v>4.7450000000000001</c:v>
                </c:pt>
                <c:pt idx="4">
                  <c:v>4.7166666666666659</c:v>
                </c:pt>
                <c:pt idx="5">
                  <c:v>4.7033333333333331</c:v>
                </c:pt>
                <c:pt idx="6">
                  <c:v>4.6900000000000004</c:v>
                </c:pt>
                <c:pt idx="7">
                  <c:v>4.6500000000000004</c:v>
                </c:pt>
                <c:pt idx="8">
                  <c:v>4.623333333333334</c:v>
                </c:pt>
                <c:pt idx="9">
                  <c:v>4.6133333333333324</c:v>
                </c:pt>
                <c:pt idx="10">
                  <c:v>4.6070000000000002</c:v>
                </c:pt>
              </c:numCache>
            </c:numRef>
          </c:val>
        </c:ser>
        <c:ser>
          <c:idx val="1"/>
          <c:order val="1"/>
          <c:tx>
            <c:strRef>
              <c:f>'pH, Figurer, kladd'!$Y$4</c:f>
              <c:strCache>
                <c:ptCount val="1"/>
                <c:pt idx="0">
                  <c:v>AT</c:v>
                </c:pt>
              </c:strCache>
            </c:strRef>
          </c:tx>
          <c:errBars>
            <c:errDir val="y"/>
            <c:errBarType val="both"/>
            <c:errValType val="stdErr"/>
          </c:errBars>
          <c:cat>
            <c:numRef>
              <c:f>'pH, Figurer, kladd'!$E$5:$E$17</c:f>
              <c:numCache>
                <c:formatCode>0</c:formatCode>
                <c:ptCount val="13"/>
                <c:pt idx="0">
                  <c:v>0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</c:numCache>
            </c:numRef>
          </c:cat>
          <c:val>
            <c:numRef>
              <c:f>'pH, Figurer, kladd'!$Y$5:$Y$17</c:f>
              <c:numCache>
                <c:formatCode>0.00</c:formatCode>
                <c:ptCount val="13"/>
                <c:pt idx="0">
                  <c:v>6.53</c:v>
                </c:pt>
                <c:pt idx="2">
                  <c:v>4.58</c:v>
                </c:pt>
                <c:pt idx="3">
                  <c:v>4.7200000000000006</c:v>
                </c:pt>
                <c:pt idx="4">
                  <c:v>4.7300000000000004</c:v>
                </c:pt>
                <c:pt idx="5">
                  <c:v>4.6966666666666663</c:v>
                </c:pt>
                <c:pt idx="6">
                  <c:v>4.6866666666666665</c:v>
                </c:pt>
                <c:pt idx="7">
                  <c:v>4.7349999999999994</c:v>
                </c:pt>
                <c:pt idx="8">
                  <c:v>4.71</c:v>
                </c:pt>
                <c:pt idx="9">
                  <c:v>4.6850000000000005</c:v>
                </c:pt>
                <c:pt idx="10">
                  <c:v>4.66</c:v>
                </c:pt>
                <c:pt idx="11">
                  <c:v>4.6500000000000004</c:v>
                </c:pt>
              </c:numCache>
            </c:numRef>
          </c:val>
        </c:ser>
        <c:ser>
          <c:idx val="2"/>
          <c:order val="2"/>
          <c:tx>
            <c:strRef>
              <c:f>'pH, Figurer, kladd'!$Z$4</c:f>
              <c:strCache>
                <c:ptCount val="1"/>
                <c:pt idx="0">
                  <c:v>CU</c:v>
                </c:pt>
              </c:strCache>
            </c:strRef>
          </c:tx>
          <c:errBars>
            <c:errDir val="y"/>
            <c:errBarType val="both"/>
            <c:errValType val="stdErr"/>
          </c:errBars>
          <c:cat>
            <c:numRef>
              <c:f>'pH, Figurer, kladd'!$E$5:$E$17</c:f>
              <c:numCache>
                <c:formatCode>0</c:formatCode>
                <c:ptCount val="13"/>
                <c:pt idx="0">
                  <c:v>0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</c:numCache>
            </c:numRef>
          </c:cat>
          <c:val>
            <c:numRef>
              <c:f>'pH, Figurer, kladd'!$Z$5:$Z$17</c:f>
              <c:numCache>
                <c:formatCode>0.00</c:formatCode>
                <c:ptCount val="13"/>
                <c:pt idx="0">
                  <c:v>6.3666666666666671</c:v>
                </c:pt>
                <c:pt idx="1">
                  <c:v>5.37</c:v>
                </c:pt>
                <c:pt idx="2">
                  <c:v>5.36</c:v>
                </c:pt>
                <c:pt idx="3">
                  <c:v>5.28</c:v>
                </c:pt>
                <c:pt idx="4">
                  <c:v>5.2133333333333338</c:v>
                </c:pt>
                <c:pt idx="5">
                  <c:v>5.2133333333333338</c:v>
                </c:pt>
                <c:pt idx="6">
                  <c:v>5.1766666666666667</c:v>
                </c:pt>
                <c:pt idx="7">
                  <c:v>5.1099999999999994</c:v>
                </c:pt>
                <c:pt idx="8">
                  <c:v>5.1533333333333333</c:v>
                </c:pt>
                <c:pt idx="9">
                  <c:v>5.1550000000000002</c:v>
                </c:pt>
                <c:pt idx="10">
                  <c:v>5.13</c:v>
                </c:pt>
                <c:pt idx="11">
                  <c:v>5.12</c:v>
                </c:pt>
                <c:pt idx="12">
                  <c:v>5.0999999999999996</c:v>
                </c:pt>
              </c:numCache>
            </c:numRef>
          </c:val>
        </c:ser>
        <c:ser>
          <c:idx val="3"/>
          <c:order val="3"/>
          <c:tx>
            <c:strRef>
              <c:f>'pH, Figurer, kladd'!$AA$4</c:f>
              <c:strCache>
                <c:ptCount val="1"/>
                <c:pt idx="0">
                  <c:v>CT</c:v>
                </c:pt>
              </c:strCache>
            </c:strRef>
          </c:tx>
          <c:errBars>
            <c:errDir val="y"/>
            <c:errBarType val="both"/>
            <c:errValType val="stdErr"/>
          </c:errBars>
          <c:cat>
            <c:numRef>
              <c:f>'pH, Figurer, kladd'!$E$5:$E$17</c:f>
              <c:numCache>
                <c:formatCode>0</c:formatCode>
                <c:ptCount val="13"/>
                <c:pt idx="0">
                  <c:v>0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</c:numCache>
            </c:numRef>
          </c:cat>
          <c:val>
            <c:numRef>
              <c:f>'pH, Figurer, kladd'!$AA$5:$AA$17</c:f>
              <c:numCache>
                <c:formatCode>0.00</c:formatCode>
                <c:ptCount val="13"/>
                <c:pt idx="0">
                  <c:v>6.3666666666666671</c:v>
                </c:pt>
                <c:pt idx="1">
                  <c:v>5.39</c:v>
                </c:pt>
                <c:pt idx="2">
                  <c:v>5.39</c:v>
                </c:pt>
                <c:pt idx="3">
                  <c:v>5.22</c:v>
                </c:pt>
                <c:pt idx="4">
                  <c:v>5.1066666666666665</c:v>
                </c:pt>
                <c:pt idx="5">
                  <c:v>5.1066666666666665</c:v>
                </c:pt>
                <c:pt idx="6">
                  <c:v>5.0366666666666671</c:v>
                </c:pt>
                <c:pt idx="7">
                  <c:v>5</c:v>
                </c:pt>
                <c:pt idx="8">
                  <c:v>4.9766666666666666</c:v>
                </c:pt>
                <c:pt idx="9">
                  <c:v>4.9800000000000004</c:v>
                </c:pt>
                <c:pt idx="10">
                  <c:v>4.95</c:v>
                </c:pt>
                <c:pt idx="11">
                  <c:v>4.9400000000000004</c:v>
                </c:pt>
                <c:pt idx="12">
                  <c:v>4.92</c:v>
                </c:pt>
              </c:numCache>
            </c:numRef>
          </c:val>
        </c:ser>
        <c:ser>
          <c:idx val="4"/>
          <c:order val="4"/>
          <c:tx>
            <c:strRef>
              <c:f>'pH, Figurer, kladd'!$AB$4</c:f>
              <c:strCache>
                <c:ptCount val="1"/>
                <c:pt idx="0">
                  <c:v>DU</c:v>
                </c:pt>
              </c:strCache>
            </c:strRef>
          </c:tx>
          <c:errBars>
            <c:errDir val="y"/>
            <c:errBarType val="both"/>
            <c:errValType val="stdErr"/>
          </c:errBars>
          <c:cat>
            <c:numRef>
              <c:f>'pH, Figurer, kladd'!$E$5:$E$17</c:f>
              <c:numCache>
                <c:formatCode>0</c:formatCode>
                <c:ptCount val="13"/>
                <c:pt idx="0">
                  <c:v>0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</c:numCache>
            </c:numRef>
          </c:cat>
          <c:val>
            <c:numRef>
              <c:f>'pH, Figurer, kladd'!$AB$5:$AB$17</c:f>
              <c:numCache>
                <c:formatCode>0.00</c:formatCode>
                <c:ptCount val="13"/>
                <c:pt idx="0">
                  <c:v>6.56</c:v>
                </c:pt>
                <c:pt idx="3">
                  <c:v>4.8033333333333337</c:v>
                </c:pt>
                <c:pt idx="4">
                  <c:v>4.8199999999999994</c:v>
                </c:pt>
                <c:pt idx="5">
                  <c:v>4.8066666666666675</c:v>
                </c:pt>
                <c:pt idx="6">
                  <c:v>4.78</c:v>
                </c:pt>
                <c:pt idx="7">
                  <c:v>4.78</c:v>
                </c:pt>
                <c:pt idx="8">
                  <c:v>4.7449999999999992</c:v>
                </c:pt>
                <c:pt idx="9">
                  <c:v>4.75</c:v>
                </c:pt>
                <c:pt idx="10">
                  <c:v>4.66</c:v>
                </c:pt>
                <c:pt idx="11">
                  <c:v>4.7</c:v>
                </c:pt>
              </c:numCache>
            </c:numRef>
          </c:val>
        </c:ser>
        <c:ser>
          <c:idx val="5"/>
          <c:order val="5"/>
          <c:tx>
            <c:strRef>
              <c:f>'pH, Figurer, kladd'!$AC$4</c:f>
              <c:strCache>
                <c:ptCount val="1"/>
                <c:pt idx="0">
                  <c:v>DT</c:v>
                </c:pt>
              </c:strCache>
            </c:strRef>
          </c:tx>
          <c:errBars>
            <c:errDir val="y"/>
            <c:errBarType val="both"/>
            <c:errValType val="stdErr"/>
          </c:errBars>
          <c:cat>
            <c:numRef>
              <c:f>'pH, Figurer, kladd'!$E$5:$E$17</c:f>
              <c:numCache>
                <c:formatCode>0</c:formatCode>
                <c:ptCount val="13"/>
                <c:pt idx="0">
                  <c:v>0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</c:numCache>
            </c:numRef>
          </c:cat>
          <c:val>
            <c:numRef>
              <c:f>'pH, Figurer, kladd'!$AC$5:$AC$17</c:f>
              <c:numCache>
                <c:formatCode>0.00</c:formatCode>
                <c:ptCount val="13"/>
                <c:pt idx="0">
                  <c:v>6.56</c:v>
                </c:pt>
                <c:pt idx="3">
                  <c:v>4.915</c:v>
                </c:pt>
                <c:pt idx="4">
                  <c:v>4.84</c:v>
                </c:pt>
                <c:pt idx="5">
                  <c:v>4.8433333333333328</c:v>
                </c:pt>
                <c:pt idx="6">
                  <c:v>4.7833333333333341</c:v>
                </c:pt>
                <c:pt idx="7">
                  <c:v>4.7666666666666666</c:v>
                </c:pt>
                <c:pt idx="8">
                  <c:v>4.7633333333333336</c:v>
                </c:pt>
                <c:pt idx="9">
                  <c:v>4.71</c:v>
                </c:pt>
                <c:pt idx="10">
                  <c:v>4.71</c:v>
                </c:pt>
              </c:numCache>
            </c:numRef>
          </c:val>
        </c:ser>
        <c:marker val="1"/>
        <c:axId val="110623360"/>
        <c:axId val="111874432"/>
      </c:lineChart>
      <c:catAx>
        <c:axId val="110623360"/>
        <c:scaling>
          <c:orientation val="minMax"/>
        </c:scaling>
        <c:axPos val="b"/>
        <c:numFmt formatCode="0" sourceLinked="1"/>
        <c:tickLblPos val="nextTo"/>
        <c:crossAx val="111874432"/>
        <c:crosses val="autoZero"/>
        <c:auto val="1"/>
        <c:lblAlgn val="ctr"/>
        <c:lblOffset val="100"/>
      </c:catAx>
      <c:valAx>
        <c:axId val="111874432"/>
        <c:scaling>
          <c:orientation val="minMax"/>
          <c:max val="6.7"/>
          <c:min val="4"/>
        </c:scaling>
        <c:axPos val="l"/>
        <c:majorGridlines/>
        <c:numFmt formatCode="0.00" sourceLinked="1"/>
        <c:tickLblPos val="nextTo"/>
        <c:crossAx val="110623360"/>
        <c:crosses val="autoZero"/>
        <c:crossBetween val="between"/>
      </c:valAx>
    </c:plotArea>
    <c:legend>
      <c:legendPos val="r"/>
      <c:layout/>
    </c:legend>
    <c:plotVisOnly val="1"/>
    <c:dispBlanksAs val="span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/>
      <c:lineChart>
        <c:grouping val="standard"/>
        <c:ser>
          <c:idx val="0"/>
          <c:order val="0"/>
          <c:tx>
            <c:strRef>
              <c:f>'pH, Figurer, kladd'!$W$59</c:f>
              <c:strCache>
                <c:ptCount val="1"/>
                <c:pt idx="0">
                  <c:v>AU</c:v>
                </c:pt>
              </c:strCache>
            </c:strRef>
          </c:tx>
          <c:errBars>
            <c:errDir val="y"/>
            <c:errBarType val="both"/>
            <c:errValType val="stdErr"/>
          </c:errBars>
          <c:cat>
            <c:strRef>
              <c:f>'pH, Figurer, kladd'!$D$60:$D$63</c:f>
              <c:strCache>
                <c:ptCount val="4"/>
                <c:pt idx="0">
                  <c:v>0 t</c:v>
                </c:pt>
                <c:pt idx="1">
                  <c:v>Slutt syrning</c:v>
                </c:pt>
                <c:pt idx="2">
                  <c:v>Lagring i ca 16 t</c:v>
                </c:pt>
                <c:pt idx="3">
                  <c:v>Lagring i 3 uker</c:v>
                </c:pt>
              </c:strCache>
            </c:strRef>
          </c:cat>
          <c:val>
            <c:numRef>
              <c:f>'pH, Figurer, kladd'!$W$60:$W$63</c:f>
              <c:numCache>
                <c:formatCode>0.00</c:formatCode>
                <c:ptCount val="4"/>
                <c:pt idx="0">
                  <c:v>6.53</c:v>
                </c:pt>
                <c:pt idx="1">
                  <c:v>4.6033333333333335</c:v>
                </c:pt>
                <c:pt idx="2">
                  <c:v>4.5566666666666658</c:v>
                </c:pt>
                <c:pt idx="3">
                  <c:v>4.5166666666666666</c:v>
                </c:pt>
              </c:numCache>
            </c:numRef>
          </c:val>
        </c:ser>
        <c:ser>
          <c:idx val="1"/>
          <c:order val="1"/>
          <c:tx>
            <c:strRef>
              <c:f>'pH, Figurer, kladd'!$X$59</c:f>
              <c:strCache>
                <c:ptCount val="1"/>
                <c:pt idx="0">
                  <c:v>AT</c:v>
                </c:pt>
              </c:strCache>
            </c:strRef>
          </c:tx>
          <c:errBars>
            <c:errDir val="y"/>
            <c:errBarType val="both"/>
            <c:errValType val="stdErr"/>
          </c:errBars>
          <c:cat>
            <c:strRef>
              <c:f>'pH, Figurer, kladd'!$D$60:$D$63</c:f>
              <c:strCache>
                <c:ptCount val="4"/>
                <c:pt idx="0">
                  <c:v>0 t</c:v>
                </c:pt>
                <c:pt idx="1">
                  <c:v>Slutt syrning</c:v>
                </c:pt>
                <c:pt idx="2">
                  <c:v>Lagring i ca 16 t</c:v>
                </c:pt>
                <c:pt idx="3">
                  <c:v>Lagring i 3 uker</c:v>
                </c:pt>
              </c:strCache>
            </c:strRef>
          </c:cat>
          <c:val>
            <c:numRef>
              <c:f>'pH, Figurer, kladd'!$X$60:$X$63</c:f>
              <c:numCache>
                <c:formatCode>0.00</c:formatCode>
                <c:ptCount val="4"/>
                <c:pt idx="0">
                  <c:v>6.53</c:v>
                </c:pt>
                <c:pt idx="1">
                  <c:v>4.6000000000000005</c:v>
                </c:pt>
                <c:pt idx="2">
                  <c:v>4.55</c:v>
                </c:pt>
                <c:pt idx="3">
                  <c:v>4.3533333333333326</c:v>
                </c:pt>
              </c:numCache>
            </c:numRef>
          </c:val>
        </c:ser>
        <c:ser>
          <c:idx val="2"/>
          <c:order val="2"/>
          <c:tx>
            <c:strRef>
              <c:f>'pH, Figurer, kladd'!$Y$59</c:f>
              <c:strCache>
                <c:ptCount val="1"/>
                <c:pt idx="0">
                  <c:v>CU</c:v>
                </c:pt>
              </c:strCache>
            </c:strRef>
          </c:tx>
          <c:errBars>
            <c:errDir val="y"/>
            <c:errBarType val="both"/>
            <c:errValType val="stdErr"/>
          </c:errBars>
          <c:cat>
            <c:strRef>
              <c:f>'pH, Figurer, kladd'!$D$60:$D$63</c:f>
              <c:strCache>
                <c:ptCount val="4"/>
                <c:pt idx="0">
                  <c:v>0 t</c:v>
                </c:pt>
                <c:pt idx="1">
                  <c:v>Slutt syrning</c:v>
                </c:pt>
                <c:pt idx="2">
                  <c:v>Lagring i ca 16 t</c:v>
                </c:pt>
                <c:pt idx="3">
                  <c:v>Lagring i 3 uker</c:v>
                </c:pt>
              </c:strCache>
            </c:strRef>
          </c:cat>
          <c:val>
            <c:numRef>
              <c:f>'pH, Figurer, kladd'!$Y$60:$Y$63</c:f>
              <c:numCache>
                <c:formatCode>0.00</c:formatCode>
                <c:ptCount val="4"/>
                <c:pt idx="0">
                  <c:v>6.3666666666666671</c:v>
                </c:pt>
                <c:pt idx="1">
                  <c:v>5.1233333333333322</c:v>
                </c:pt>
                <c:pt idx="2">
                  <c:v>5.1366666666666667</c:v>
                </c:pt>
                <c:pt idx="3">
                  <c:v>4.8366666666666669</c:v>
                </c:pt>
              </c:numCache>
            </c:numRef>
          </c:val>
        </c:ser>
        <c:ser>
          <c:idx val="3"/>
          <c:order val="3"/>
          <c:tx>
            <c:strRef>
              <c:f>'pH, Figurer, kladd'!$Z$59</c:f>
              <c:strCache>
                <c:ptCount val="1"/>
                <c:pt idx="0">
                  <c:v>CT</c:v>
                </c:pt>
              </c:strCache>
            </c:strRef>
          </c:tx>
          <c:errBars>
            <c:errDir val="y"/>
            <c:errBarType val="both"/>
            <c:errValType val="stdErr"/>
          </c:errBars>
          <c:cat>
            <c:strRef>
              <c:f>'pH, Figurer, kladd'!$D$60:$D$63</c:f>
              <c:strCache>
                <c:ptCount val="4"/>
                <c:pt idx="0">
                  <c:v>0 t</c:v>
                </c:pt>
                <c:pt idx="1">
                  <c:v>Slutt syrning</c:v>
                </c:pt>
                <c:pt idx="2">
                  <c:v>Lagring i ca 16 t</c:v>
                </c:pt>
                <c:pt idx="3">
                  <c:v>Lagring i 3 uker</c:v>
                </c:pt>
              </c:strCache>
            </c:strRef>
          </c:cat>
          <c:val>
            <c:numRef>
              <c:f>'pH, Figurer, kladd'!$Z$60:$Z$63</c:f>
              <c:numCache>
                <c:formatCode>0.00</c:formatCode>
                <c:ptCount val="4"/>
                <c:pt idx="0">
                  <c:v>6.3666666666666671</c:v>
                </c:pt>
                <c:pt idx="1">
                  <c:v>4.9533333333333331</c:v>
                </c:pt>
                <c:pt idx="2">
                  <c:v>4.9633333333333338</c:v>
                </c:pt>
                <c:pt idx="3">
                  <c:v>4.623333333333334</c:v>
                </c:pt>
              </c:numCache>
            </c:numRef>
          </c:val>
        </c:ser>
        <c:ser>
          <c:idx val="4"/>
          <c:order val="4"/>
          <c:tx>
            <c:strRef>
              <c:f>'pH, Figurer, kladd'!$AA$59</c:f>
              <c:strCache>
                <c:ptCount val="1"/>
                <c:pt idx="0">
                  <c:v>DU</c:v>
                </c:pt>
              </c:strCache>
            </c:strRef>
          </c:tx>
          <c:errBars>
            <c:errDir val="y"/>
            <c:errBarType val="both"/>
            <c:errValType val="stdErr"/>
          </c:errBars>
          <c:cat>
            <c:strRef>
              <c:f>'pH, Figurer, kladd'!$D$60:$D$63</c:f>
              <c:strCache>
                <c:ptCount val="4"/>
                <c:pt idx="0">
                  <c:v>0 t</c:v>
                </c:pt>
                <c:pt idx="1">
                  <c:v>Slutt syrning</c:v>
                </c:pt>
                <c:pt idx="2">
                  <c:v>Lagring i ca 16 t</c:v>
                </c:pt>
                <c:pt idx="3">
                  <c:v>Lagring i 3 uker</c:v>
                </c:pt>
              </c:strCache>
            </c:strRef>
          </c:cat>
          <c:val>
            <c:numRef>
              <c:f>'pH, Figurer, kladd'!$AA$60:$AA$63</c:f>
              <c:numCache>
                <c:formatCode>0.00</c:formatCode>
                <c:ptCount val="4"/>
                <c:pt idx="0">
                  <c:v>6.56</c:v>
                </c:pt>
                <c:pt idx="1">
                  <c:v>4.7466666666666661</c:v>
                </c:pt>
                <c:pt idx="2">
                  <c:v>4.68</c:v>
                </c:pt>
                <c:pt idx="3">
                  <c:v>4.666666666666667</c:v>
                </c:pt>
              </c:numCache>
            </c:numRef>
          </c:val>
        </c:ser>
        <c:ser>
          <c:idx val="5"/>
          <c:order val="5"/>
          <c:tx>
            <c:strRef>
              <c:f>'pH, Figurer, kladd'!$AB$59</c:f>
              <c:strCache>
                <c:ptCount val="1"/>
                <c:pt idx="0">
                  <c:v>DT</c:v>
                </c:pt>
              </c:strCache>
            </c:strRef>
          </c:tx>
          <c:errBars>
            <c:errDir val="y"/>
            <c:errBarType val="both"/>
            <c:errValType val="stdErr"/>
          </c:errBars>
          <c:cat>
            <c:strRef>
              <c:f>'pH, Figurer, kladd'!$D$60:$D$63</c:f>
              <c:strCache>
                <c:ptCount val="4"/>
                <c:pt idx="0">
                  <c:v>0 t</c:v>
                </c:pt>
                <c:pt idx="1">
                  <c:v>Slutt syrning</c:v>
                </c:pt>
                <c:pt idx="2">
                  <c:v>Lagring i ca 16 t</c:v>
                </c:pt>
                <c:pt idx="3">
                  <c:v>Lagring i 3 uker</c:v>
                </c:pt>
              </c:strCache>
            </c:strRef>
          </c:cat>
          <c:val>
            <c:numRef>
              <c:f>'pH, Figurer, kladd'!$AB$60:$AB$63</c:f>
              <c:numCache>
                <c:formatCode>0.00</c:formatCode>
                <c:ptCount val="4"/>
                <c:pt idx="0">
                  <c:v>6.56</c:v>
                </c:pt>
                <c:pt idx="1">
                  <c:v>4.753333333333333</c:v>
                </c:pt>
                <c:pt idx="2">
                  <c:v>4.6633333333333331</c:v>
                </c:pt>
                <c:pt idx="3">
                  <c:v>4.4733333333333336</c:v>
                </c:pt>
              </c:numCache>
            </c:numRef>
          </c:val>
        </c:ser>
        <c:marker val="1"/>
        <c:axId val="111929216"/>
        <c:axId val="111930752"/>
      </c:lineChart>
      <c:catAx>
        <c:axId val="111929216"/>
        <c:scaling>
          <c:orientation val="minMax"/>
        </c:scaling>
        <c:axPos val="b"/>
        <c:tickLblPos val="nextTo"/>
        <c:crossAx val="111930752"/>
        <c:crosses val="autoZero"/>
        <c:auto val="1"/>
        <c:lblAlgn val="ctr"/>
        <c:lblOffset val="100"/>
      </c:catAx>
      <c:valAx>
        <c:axId val="111930752"/>
        <c:scaling>
          <c:orientation val="minMax"/>
          <c:max val="6.7"/>
          <c:min val="4"/>
        </c:scaling>
        <c:axPos val="l"/>
        <c:majorGridlines/>
        <c:numFmt formatCode="0.00" sourceLinked="1"/>
        <c:tickLblPos val="nextTo"/>
        <c:crossAx val="11192921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/>
      <c:barChart>
        <c:barDir val="col"/>
        <c:grouping val="clustered"/>
        <c:ser>
          <c:idx val="0"/>
          <c:order val="0"/>
          <c:tx>
            <c:strRef>
              <c:f>'pH, Figurer, kladd'!$D$60</c:f>
              <c:strCache>
                <c:ptCount val="1"/>
                <c:pt idx="0">
                  <c:v>0 t</c:v>
                </c:pt>
              </c:strCache>
            </c:strRef>
          </c:tx>
          <c:errBars>
            <c:errBarType val="both"/>
            <c:errValType val="stdErr"/>
          </c:errBars>
          <c:cat>
            <c:strRef>
              <c:f>'pH, Figurer, kladd'!$W$59:$AB$59</c:f>
              <c:strCache>
                <c:ptCount val="6"/>
                <c:pt idx="0">
                  <c:v>AU</c:v>
                </c:pt>
                <c:pt idx="1">
                  <c:v>AT</c:v>
                </c:pt>
                <c:pt idx="2">
                  <c:v>CU</c:v>
                </c:pt>
                <c:pt idx="3">
                  <c:v>CT</c:v>
                </c:pt>
                <c:pt idx="4">
                  <c:v>DU</c:v>
                </c:pt>
                <c:pt idx="5">
                  <c:v>DT</c:v>
                </c:pt>
              </c:strCache>
            </c:strRef>
          </c:cat>
          <c:val>
            <c:numRef>
              <c:f>'pH, Figurer, kladd'!$W$60:$AB$60</c:f>
              <c:numCache>
                <c:formatCode>0.00</c:formatCode>
                <c:ptCount val="6"/>
                <c:pt idx="0">
                  <c:v>6.53</c:v>
                </c:pt>
                <c:pt idx="1">
                  <c:v>6.53</c:v>
                </c:pt>
                <c:pt idx="2">
                  <c:v>6.3666666666666671</c:v>
                </c:pt>
                <c:pt idx="3">
                  <c:v>6.3666666666666671</c:v>
                </c:pt>
                <c:pt idx="4">
                  <c:v>6.56</c:v>
                </c:pt>
                <c:pt idx="5">
                  <c:v>6.56</c:v>
                </c:pt>
              </c:numCache>
            </c:numRef>
          </c:val>
        </c:ser>
        <c:ser>
          <c:idx val="1"/>
          <c:order val="1"/>
          <c:tx>
            <c:strRef>
              <c:f>'pH, Figurer, kladd'!$D$61</c:f>
              <c:strCache>
                <c:ptCount val="1"/>
                <c:pt idx="0">
                  <c:v>Slutt syrning</c:v>
                </c:pt>
              </c:strCache>
            </c:strRef>
          </c:tx>
          <c:errBars>
            <c:errBarType val="both"/>
            <c:errValType val="stdErr"/>
          </c:errBars>
          <c:cat>
            <c:strRef>
              <c:f>'pH, Figurer, kladd'!$W$59:$AB$59</c:f>
              <c:strCache>
                <c:ptCount val="6"/>
                <c:pt idx="0">
                  <c:v>AU</c:v>
                </c:pt>
                <c:pt idx="1">
                  <c:v>AT</c:v>
                </c:pt>
                <c:pt idx="2">
                  <c:v>CU</c:v>
                </c:pt>
                <c:pt idx="3">
                  <c:v>CT</c:v>
                </c:pt>
                <c:pt idx="4">
                  <c:v>DU</c:v>
                </c:pt>
                <c:pt idx="5">
                  <c:v>DT</c:v>
                </c:pt>
              </c:strCache>
            </c:strRef>
          </c:cat>
          <c:val>
            <c:numRef>
              <c:f>'pH, Figurer, kladd'!$W$61:$AB$61</c:f>
              <c:numCache>
                <c:formatCode>0.00</c:formatCode>
                <c:ptCount val="6"/>
                <c:pt idx="0">
                  <c:v>4.6033333333333335</c:v>
                </c:pt>
                <c:pt idx="1">
                  <c:v>4.6000000000000005</c:v>
                </c:pt>
                <c:pt idx="2">
                  <c:v>5.1233333333333322</c:v>
                </c:pt>
                <c:pt idx="3">
                  <c:v>4.9533333333333331</c:v>
                </c:pt>
                <c:pt idx="4">
                  <c:v>4.7466666666666661</c:v>
                </c:pt>
                <c:pt idx="5">
                  <c:v>4.753333333333333</c:v>
                </c:pt>
              </c:numCache>
            </c:numRef>
          </c:val>
        </c:ser>
        <c:ser>
          <c:idx val="2"/>
          <c:order val="2"/>
          <c:tx>
            <c:strRef>
              <c:f>'pH, Figurer, kladd'!$D$62</c:f>
              <c:strCache>
                <c:ptCount val="1"/>
                <c:pt idx="0">
                  <c:v>Lagring i ca 16 t</c:v>
                </c:pt>
              </c:strCache>
            </c:strRef>
          </c:tx>
          <c:errBars>
            <c:errBarType val="both"/>
            <c:errValType val="stdErr"/>
          </c:errBars>
          <c:cat>
            <c:strRef>
              <c:f>'pH, Figurer, kladd'!$W$59:$AB$59</c:f>
              <c:strCache>
                <c:ptCount val="6"/>
                <c:pt idx="0">
                  <c:v>AU</c:v>
                </c:pt>
                <c:pt idx="1">
                  <c:v>AT</c:v>
                </c:pt>
                <c:pt idx="2">
                  <c:v>CU</c:v>
                </c:pt>
                <c:pt idx="3">
                  <c:v>CT</c:v>
                </c:pt>
                <c:pt idx="4">
                  <c:v>DU</c:v>
                </c:pt>
                <c:pt idx="5">
                  <c:v>DT</c:v>
                </c:pt>
              </c:strCache>
            </c:strRef>
          </c:cat>
          <c:val>
            <c:numRef>
              <c:f>'pH, Figurer, kladd'!$W$62:$AB$62</c:f>
              <c:numCache>
                <c:formatCode>0.00</c:formatCode>
                <c:ptCount val="6"/>
                <c:pt idx="0">
                  <c:v>4.5566666666666658</c:v>
                </c:pt>
                <c:pt idx="1">
                  <c:v>4.55</c:v>
                </c:pt>
                <c:pt idx="2">
                  <c:v>5.1366666666666667</c:v>
                </c:pt>
                <c:pt idx="3">
                  <c:v>4.9633333333333338</c:v>
                </c:pt>
                <c:pt idx="4">
                  <c:v>4.68</c:v>
                </c:pt>
                <c:pt idx="5">
                  <c:v>4.6633333333333331</c:v>
                </c:pt>
              </c:numCache>
            </c:numRef>
          </c:val>
        </c:ser>
        <c:ser>
          <c:idx val="3"/>
          <c:order val="3"/>
          <c:tx>
            <c:strRef>
              <c:f>'pH, Figurer, kladd'!$D$63</c:f>
              <c:strCache>
                <c:ptCount val="1"/>
                <c:pt idx="0">
                  <c:v>Lagring i 3 uker</c:v>
                </c:pt>
              </c:strCache>
            </c:strRef>
          </c:tx>
          <c:errBars>
            <c:errBarType val="both"/>
            <c:errValType val="stdErr"/>
          </c:errBars>
          <c:cat>
            <c:strRef>
              <c:f>'pH, Figurer, kladd'!$W$59:$AB$59</c:f>
              <c:strCache>
                <c:ptCount val="6"/>
                <c:pt idx="0">
                  <c:v>AU</c:v>
                </c:pt>
                <c:pt idx="1">
                  <c:v>AT</c:v>
                </c:pt>
                <c:pt idx="2">
                  <c:v>CU</c:v>
                </c:pt>
                <c:pt idx="3">
                  <c:v>CT</c:v>
                </c:pt>
                <c:pt idx="4">
                  <c:v>DU</c:v>
                </c:pt>
                <c:pt idx="5">
                  <c:v>DT</c:v>
                </c:pt>
              </c:strCache>
            </c:strRef>
          </c:cat>
          <c:val>
            <c:numRef>
              <c:f>'pH, Figurer, kladd'!$W$63:$AB$63</c:f>
              <c:numCache>
                <c:formatCode>0.00</c:formatCode>
                <c:ptCount val="6"/>
                <c:pt idx="0">
                  <c:v>4.5166666666666666</c:v>
                </c:pt>
                <c:pt idx="1">
                  <c:v>4.3533333333333326</c:v>
                </c:pt>
                <c:pt idx="2">
                  <c:v>4.8366666666666669</c:v>
                </c:pt>
                <c:pt idx="3">
                  <c:v>4.623333333333334</c:v>
                </c:pt>
                <c:pt idx="4">
                  <c:v>4.666666666666667</c:v>
                </c:pt>
                <c:pt idx="5">
                  <c:v>4.4733333333333336</c:v>
                </c:pt>
              </c:numCache>
            </c:numRef>
          </c:val>
        </c:ser>
        <c:axId val="111978752"/>
        <c:axId val="111984640"/>
      </c:barChart>
      <c:catAx>
        <c:axId val="111978752"/>
        <c:scaling>
          <c:orientation val="minMax"/>
        </c:scaling>
        <c:axPos val="b"/>
        <c:tickLblPos val="nextTo"/>
        <c:crossAx val="111984640"/>
        <c:crosses val="autoZero"/>
        <c:auto val="1"/>
        <c:lblAlgn val="ctr"/>
        <c:lblOffset val="100"/>
      </c:catAx>
      <c:valAx>
        <c:axId val="111984640"/>
        <c:scaling>
          <c:orientation val="minMax"/>
          <c:max val="6.7"/>
          <c:min val="4"/>
        </c:scaling>
        <c:axPos val="l"/>
        <c:majorGridlines/>
        <c:numFmt formatCode="0.00" sourceLinked="1"/>
        <c:tickLblPos val="nextTo"/>
        <c:crossAx val="11197875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32657</xdr:colOff>
      <xdr:row>69</xdr:row>
      <xdr:rowOff>45358</xdr:rowOff>
    </xdr:from>
    <xdr:to>
      <xdr:col>5</xdr:col>
      <xdr:colOff>391886</xdr:colOff>
      <xdr:row>88</xdr:row>
      <xdr:rowOff>-1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32657</xdr:colOff>
      <xdr:row>26</xdr:row>
      <xdr:rowOff>24949</xdr:rowOff>
    </xdr:from>
    <xdr:to>
      <xdr:col>8</xdr:col>
      <xdr:colOff>482600</xdr:colOff>
      <xdr:row>47</xdr:row>
      <xdr:rowOff>101148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555173</xdr:colOff>
      <xdr:row>26</xdr:row>
      <xdr:rowOff>50801</xdr:rowOff>
    </xdr:from>
    <xdr:to>
      <xdr:col>15</xdr:col>
      <xdr:colOff>0</xdr:colOff>
      <xdr:row>47</xdr:row>
      <xdr:rowOff>89809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101601</xdr:colOff>
      <xdr:row>26</xdr:row>
      <xdr:rowOff>76201</xdr:rowOff>
    </xdr:from>
    <xdr:to>
      <xdr:col>22</xdr:col>
      <xdr:colOff>203200</xdr:colOff>
      <xdr:row>47</xdr:row>
      <xdr:rowOff>100693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94342</xdr:colOff>
      <xdr:row>69</xdr:row>
      <xdr:rowOff>48986</xdr:rowOff>
    </xdr:from>
    <xdr:to>
      <xdr:col>12</xdr:col>
      <xdr:colOff>72572</xdr:colOff>
      <xdr:row>87</xdr:row>
      <xdr:rowOff>174174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658584</xdr:colOff>
      <xdr:row>69</xdr:row>
      <xdr:rowOff>52614</xdr:rowOff>
    </xdr:from>
    <xdr:to>
      <xdr:col>20</xdr:col>
      <xdr:colOff>257628</xdr:colOff>
      <xdr:row>87</xdr:row>
      <xdr:rowOff>183244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381000</xdr:colOff>
      <xdr:row>26</xdr:row>
      <xdr:rowOff>101600</xdr:rowOff>
    </xdr:from>
    <xdr:to>
      <xdr:col>31</xdr:col>
      <xdr:colOff>431800</xdr:colOff>
      <xdr:row>47</xdr:row>
      <xdr:rowOff>63500</xdr:rowOff>
    </xdr:to>
    <xdr:graphicFrame macro="">
      <xdr:nvGraphicFramePr>
        <xdr:cNvPr id="31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999671</xdr:colOff>
      <xdr:row>69</xdr:row>
      <xdr:rowOff>3628</xdr:rowOff>
    </xdr:from>
    <xdr:to>
      <xdr:col>31</xdr:col>
      <xdr:colOff>148771</xdr:colOff>
      <xdr:row>87</xdr:row>
      <xdr:rowOff>137886</xdr:rowOff>
    </xdr:to>
    <xdr:graphicFrame macro="">
      <xdr:nvGraphicFramePr>
        <xdr:cNvPr id="33" name="Chart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1001486</xdr:colOff>
      <xdr:row>87</xdr:row>
      <xdr:rowOff>130627</xdr:rowOff>
    </xdr:from>
    <xdr:to>
      <xdr:col>31</xdr:col>
      <xdr:colOff>152401</xdr:colOff>
      <xdr:row>105</xdr:row>
      <xdr:rowOff>21770</xdr:rowOff>
    </xdr:to>
    <xdr:graphicFrame macro="">
      <xdr:nvGraphicFramePr>
        <xdr:cNvPr id="34" name="Chart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7"/>
  <sheetViews>
    <sheetView zoomScale="70" zoomScaleNormal="70" workbookViewId="0">
      <selection activeCell="C17" sqref="C17"/>
    </sheetView>
  </sheetViews>
  <sheetFormatPr defaultRowHeight="14.4"/>
  <cols>
    <col min="1" max="2" width="26.21875" style="7" customWidth="1"/>
    <col min="3" max="3" width="19.33203125" style="7" customWidth="1"/>
    <col min="4" max="4" width="9.5546875" style="7" customWidth="1"/>
    <col min="5" max="5" width="9.44140625" style="7" customWidth="1"/>
    <col min="6" max="6" width="14.109375" style="89" customWidth="1"/>
    <col min="7" max="7" width="20.21875" style="89" customWidth="1"/>
    <col min="8" max="8" width="15.21875" style="79" customWidth="1"/>
    <col min="9" max="9" width="19.77734375" style="79" customWidth="1"/>
    <col min="10" max="10" width="11" style="7" customWidth="1"/>
    <col min="11" max="11" width="11.6640625" style="7" customWidth="1"/>
    <col min="12" max="12" width="8.88671875" style="78"/>
    <col min="13" max="14" width="8.88671875" style="7"/>
    <col min="15" max="15" width="11.109375" style="7" customWidth="1"/>
    <col min="16" max="16" width="11.21875" style="7" customWidth="1"/>
    <col min="20" max="20" width="16.33203125" customWidth="1"/>
  </cols>
  <sheetData>
    <row r="1" spans="1:22">
      <c r="A1" s="60" t="s">
        <v>65</v>
      </c>
      <c r="J1" s="77"/>
      <c r="K1" s="77"/>
      <c r="M1" s="77"/>
      <c r="N1" s="77"/>
      <c r="O1" s="77"/>
      <c r="P1" s="77"/>
      <c r="Q1" s="2"/>
    </row>
    <row r="2" spans="1:22">
      <c r="P2" s="77"/>
      <c r="Q2" s="2"/>
    </row>
    <row r="3" spans="1:22">
      <c r="A3" s="59" t="s">
        <v>26</v>
      </c>
      <c r="B3" s="7" t="s">
        <v>23</v>
      </c>
      <c r="C3" s="7" t="s">
        <v>27</v>
      </c>
      <c r="D3" s="7" t="s">
        <v>28</v>
      </c>
      <c r="E3" s="7" t="s">
        <v>29</v>
      </c>
      <c r="F3" s="89" t="s">
        <v>55</v>
      </c>
      <c r="G3" s="89" t="s">
        <v>56</v>
      </c>
      <c r="H3" s="91"/>
      <c r="I3" s="89"/>
      <c r="J3" s="89"/>
      <c r="K3" s="89"/>
      <c r="V3" s="7"/>
    </row>
    <row r="4" spans="1:22">
      <c r="A4" s="83" t="s">
        <v>53</v>
      </c>
      <c r="B4" s="70" t="s">
        <v>0</v>
      </c>
      <c r="C4" s="71">
        <v>6.54</v>
      </c>
      <c r="D4" s="80">
        <v>6.53</v>
      </c>
      <c r="E4" s="80">
        <v>6.52</v>
      </c>
      <c r="F4" s="90">
        <f>AVERAGE(C4:D4:E4)</f>
        <v>6.53</v>
      </c>
      <c r="G4" s="90">
        <f>STDEV(C4:E4)</f>
        <v>1.0000000000000231E-2</v>
      </c>
      <c r="H4" s="88"/>
      <c r="V4" s="7"/>
    </row>
    <row r="5" spans="1:22">
      <c r="A5" s="43" t="s">
        <v>53</v>
      </c>
      <c r="B5" s="62" t="s">
        <v>37</v>
      </c>
      <c r="C5" s="64">
        <v>4.71</v>
      </c>
      <c r="D5" s="65"/>
      <c r="F5" s="91">
        <f>AVERAGE(C5:D5:E5)</f>
        <v>4.71</v>
      </c>
      <c r="G5" s="91"/>
      <c r="H5" s="88"/>
      <c r="V5" s="7"/>
    </row>
    <row r="6" spans="1:22">
      <c r="A6" s="43" t="s">
        <v>53</v>
      </c>
      <c r="B6" s="62" t="s">
        <v>38</v>
      </c>
      <c r="C6" s="64">
        <v>4.71</v>
      </c>
      <c r="D6" s="64">
        <v>4.78</v>
      </c>
      <c r="F6" s="91">
        <f>AVERAGE(C6:D6:E6)</f>
        <v>4.7450000000000001</v>
      </c>
      <c r="G6" s="91">
        <f>STDEV(C6:D6)</f>
        <v>4.9497474683058526E-2</v>
      </c>
      <c r="H6" s="88"/>
      <c r="V6" s="7"/>
    </row>
    <row r="7" spans="1:22">
      <c r="A7" s="43" t="s">
        <v>53</v>
      </c>
      <c r="B7" s="62" t="s">
        <v>19</v>
      </c>
      <c r="C7" s="64">
        <v>4.6900000000000004</v>
      </c>
      <c r="D7" s="64">
        <v>4.76</v>
      </c>
      <c r="E7" s="64">
        <v>4.7</v>
      </c>
      <c r="F7" s="91">
        <f>AVERAGE(C7:E7)</f>
        <v>4.7166666666666659</v>
      </c>
      <c r="G7" s="91">
        <f t="shared" ref="G7:G39" si="0">STDEV(C7:E7)</f>
        <v>3.7859388972001529E-2</v>
      </c>
      <c r="H7" s="88"/>
      <c r="V7" s="7"/>
    </row>
    <row r="8" spans="1:22">
      <c r="A8" s="43" t="s">
        <v>53</v>
      </c>
      <c r="B8" s="62" t="s">
        <v>39</v>
      </c>
      <c r="C8" s="92">
        <v>4.66</v>
      </c>
      <c r="D8" s="64">
        <v>4.75</v>
      </c>
      <c r="E8" s="64">
        <v>4.7</v>
      </c>
      <c r="F8" s="91">
        <f t="shared" ref="F8:F31" si="1">AVERAGE(C8:E8)</f>
        <v>4.7033333333333331</v>
      </c>
      <c r="G8" s="91">
        <f t="shared" si="0"/>
        <v>4.5092497528228866E-2</v>
      </c>
      <c r="H8" s="88"/>
      <c r="V8" s="7"/>
    </row>
    <row r="9" spans="1:22">
      <c r="A9" s="43" t="s">
        <v>53</v>
      </c>
      <c r="B9" s="62" t="s">
        <v>40</v>
      </c>
      <c r="C9" s="92">
        <v>4.63</v>
      </c>
      <c r="D9" s="64">
        <v>4.72</v>
      </c>
      <c r="E9" s="64">
        <v>4.72</v>
      </c>
      <c r="F9" s="91">
        <f t="shared" si="1"/>
        <v>4.6900000000000004</v>
      </c>
      <c r="G9" s="91">
        <f t="shared" si="0"/>
        <v>5.1961524227066236E-2</v>
      </c>
      <c r="H9" s="88"/>
      <c r="V9" s="7"/>
    </row>
    <row r="10" spans="1:22">
      <c r="A10" s="43" t="s">
        <v>53</v>
      </c>
      <c r="B10" s="62" t="s">
        <v>41</v>
      </c>
      <c r="C10" s="92">
        <v>4.62</v>
      </c>
      <c r="D10" s="64">
        <v>4.68</v>
      </c>
      <c r="E10" s="64">
        <v>4.6500000000000004</v>
      </c>
      <c r="F10" s="91">
        <f t="shared" si="1"/>
        <v>4.6500000000000004</v>
      </c>
      <c r="G10" s="91">
        <f t="shared" si="0"/>
        <v>2.9999999999999805E-2</v>
      </c>
      <c r="H10" s="88"/>
      <c r="V10" s="7"/>
    </row>
    <row r="11" spans="1:22">
      <c r="A11" s="43" t="s">
        <v>53</v>
      </c>
      <c r="B11" s="62" t="s">
        <v>42</v>
      </c>
      <c r="C11" s="92">
        <v>4.5999999999999996</v>
      </c>
      <c r="D11" s="64">
        <v>4.66</v>
      </c>
      <c r="E11" s="64">
        <v>4.6100000000000003</v>
      </c>
      <c r="F11" s="91">
        <f t="shared" si="1"/>
        <v>4.623333333333334</v>
      </c>
      <c r="G11" s="91">
        <f t="shared" si="0"/>
        <v>3.2145502536643326E-2</v>
      </c>
      <c r="H11" s="88"/>
      <c r="V11" s="7"/>
    </row>
    <row r="12" spans="1:22">
      <c r="A12" s="43" t="s">
        <v>53</v>
      </c>
      <c r="B12" s="62" t="s">
        <v>43</v>
      </c>
      <c r="C12" s="95">
        <v>4.5999999999999996</v>
      </c>
      <c r="D12" s="64">
        <v>4.6399999999999997</v>
      </c>
      <c r="E12" s="64">
        <v>4.5999999999999996</v>
      </c>
      <c r="F12" s="91">
        <f>(4.6+4.64+4.6)/3</f>
        <v>4.6133333333333324</v>
      </c>
      <c r="G12" s="91">
        <f t="shared" si="0"/>
        <v>2.3094010767585053E-2</v>
      </c>
      <c r="H12" s="88"/>
      <c r="V12" s="7"/>
    </row>
    <row r="13" spans="1:22">
      <c r="A13" s="43" t="s">
        <v>53</v>
      </c>
      <c r="B13" s="7" t="s">
        <v>45</v>
      </c>
      <c r="C13" s="249"/>
      <c r="D13" s="94">
        <v>4.6100000000000003</v>
      </c>
      <c r="E13" s="95">
        <v>4.5999999999999996</v>
      </c>
      <c r="F13" s="91">
        <f>(4.6+4.64+4.6)/3</f>
        <v>4.6133333333333324</v>
      </c>
      <c r="G13" s="91">
        <f>STDEV(D13:E13)</f>
        <v>7.0710678118659524E-3</v>
      </c>
      <c r="H13" s="88"/>
      <c r="V13" s="7"/>
    </row>
    <row r="14" spans="1:22">
      <c r="A14" s="43" t="s">
        <v>53</v>
      </c>
      <c r="B14" s="7" t="s">
        <v>44</v>
      </c>
      <c r="C14" s="249">
        <v>4.51</v>
      </c>
      <c r="D14" s="64">
        <v>4.5999999999999996</v>
      </c>
      <c r="E14" s="64">
        <v>4.5599999999999996</v>
      </c>
      <c r="F14" s="91">
        <f t="shared" si="1"/>
        <v>4.5566666666666658</v>
      </c>
      <c r="G14" s="91">
        <f t="shared" si="0"/>
        <v>4.5092497528228866E-2</v>
      </c>
      <c r="H14" s="91"/>
      <c r="V14" s="7"/>
    </row>
    <row r="15" spans="1:22">
      <c r="A15" s="84" t="s">
        <v>53</v>
      </c>
      <c r="B15" s="75" t="s">
        <v>35</v>
      </c>
      <c r="C15" s="249">
        <v>4.54</v>
      </c>
      <c r="D15" s="76">
        <v>4.51</v>
      </c>
      <c r="E15" s="73">
        <v>4.5</v>
      </c>
      <c r="F15" s="93">
        <f t="shared" si="1"/>
        <v>4.5166666666666666</v>
      </c>
      <c r="G15" s="93">
        <f t="shared" si="0"/>
        <v>2.0816659994661382E-2</v>
      </c>
      <c r="H15" s="91"/>
      <c r="V15" s="7"/>
    </row>
    <row r="16" spans="1:22">
      <c r="A16" s="44" t="s">
        <v>54</v>
      </c>
      <c r="B16" s="62" t="s">
        <v>0</v>
      </c>
      <c r="C16" s="248">
        <v>6.54</v>
      </c>
      <c r="D16" s="80">
        <v>6.53</v>
      </c>
      <c r="E16" s="80">
        <v>6.52</v>
      </c>
      <c r="F16" s="91">
        <f t="shared" si="1"/>
        <v>6.53</v>
      </c>
      <c r="G16" s="91">
        <f t="shared" si="0"/>
        <v>1.0000000000000231E-2</v>
      </c>
      <c r="V16" s="7"/>
    </row>
    <row r="17" spans="1:26">
      <c r="A17" s="44" t="s">
        <v>54</v>
      </c>
      <c r="B17" s="62" t="s">
        <v>37</v>
      </c>
      <c r="C17" s="92">
        <v>4.58</v>
      </c>
      <c r="D17" s="64"/>
      <c r="E17" s="64"/>
      <c r="F17" s="91">
        <f t="shared" si="1"/>
        <v>4.58</v>
      </c>
      <c r="G17" s="91"/>
      <c r="I17" s="7"/>
      <c r="V17" s="7"/>
    </row>
    <row r="18" spans="1:26">
      <c r="A18" s="44" t="s">
        <v>54</v>
      </c>
      <c r="B18" s="62" t="s">
        <v>38</v>
      </c>
      <c r="C18" s="92">
        <v>4.58</v>
      </c>
      <c r="D18" s="64">
        <v>4.8600000000000003</v>
      </c>
      <c r="E18" s="64"/>
      <c r="F18" s="91">
        <f t="shared" si="1"/>
        <v>4.7200000000000006</v>
      </c>
      <c r="G18" s="91">
        <f t="shared" si="0"/>
        <v>0.19798989873221792</v>
      </c>
      <c r="I18" s="7"/>
      <c r="L18" s="7"/>
      <c r="V18" s="7"/>
    </row>
    <row r="19" spans="1:26">
      <c r="A19" s="44" t="s">
        <v>54</v>
      </c>
      <c r="B19" s="62" t="s">
        <v>19</v>
      </c>
      <c r="C19" s="92">
        <v>4.55</v>
      </c>
      <c r="D19" s="64">
        <v>4.84</v>
      </c>
      <c r="E19" s="64">
        <v>4.8</v>
      </c>
      <c r="F19" s="91">
        <f t="shared" si="1"/>
        <v>4.7300000000000004</v>
      </c>
      <c r="G19" s="91">
        <f t="shared" si="0"/>
        <v>0.15716233645500352</v>
      </c>
      <c r="I19" s="44"/>
      <c r="J19" s="15"/>
      <c r="K19" s="8"/>
      <c r="L19" s="8"/>
      <c r="M19" s="15"/>
      <c r="V19" s="15"/>
      <c r="W19" s="15"/>
      <c r="X19" s="15"/>
      <c r="Y19" s="15"/>
      <c r="Z19" s="15"/>
    </row>
    <row r="20" spans="1:26">
      <c r="A20" s="44" t="s">
        <v>54</v>
      </c>
      <c r="B20" s="62" t="s">
        <v>39</v>
      </c>
      <c r="C20" s="92">
        <v>4.5199999999999996</v>
      </c>
      <c r="D20" s="64">
        <v>4.8</v>
      </c>
      <c r="E20" s="64">
        <v>4.7699999999999996</v>
      </c>
      <c r="F20" s="91">
        <f t="shared" si="1"/>
        <v>4.6966666666666663</v>
      </c>
      <c r="G20" s="91">
        <f t="shared" si="0"/>
        <v>0.15373136743465587</v>
      </c>
      <c r="I20" s="14"/>
      <c r="J20" s="29"/>
      <c r="K20" s="29"/>
      <c r="L20" s="14"/>
      <c r="M20" s="14"/>
      <c r="N20" s="29"/>
      <c r="O20" s="29"/>
      <c r="V20" s="29"/>
      <c r="W20" s="29"/>
      <c r="X20" s="14"/>
      <c r="Y20" s="15"/>
      <c r="Z20" s="15"/>
    </row>
    <row r="21" spans="1:26">
      <c r="A21" s="44" t="s">
        <v>54</v>
      </c>
      <c r="B21" s="62" t="s">
        <v>40</v>
      </c>
      <c r="C21" s="95">
        <v>4.5</v>
      </c>
      <c r="D21" s="64">
        <v>4.76</v>
      </c>
      <c r="E21" s="64">
        <v>4.8</v>
      </c>
      <c r="F21" s="91">
        <f t="shared" si="1"/>
        <v>4.6866666666666665</v>
      </c>
      <c r="G21" s="91">
        <f t="shared" si="0"/>
        <v>0.16289055630496257</v>
      </c>
      <c r="I21" s="8"/>
      <c r="J21" s="8"/>
      <c r="L21" s="87"/>
      <c r="M21" s="30"/>
      <c r="N21" s="30"/>
      <c r="O21" s="30"/>
      <c r="P21" s="30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>
      <c r="A22" s="44" t="s">
        <v>54</v>
      </c>
      <c r="B22" s="7" t="s">
        <v>41</v>
      </c>
      <c r="C22" s="249"/>
      <c r="D22" s="64">
        <v>4.75</v>
      </c>
      <c r="E22" s="64">
        <v>4.72</v>
      </c>
      <c r="F22" s="91">
        <f t="shared" si="1"/>
        <v>4.7349999999999994</v>
      </c>
      <c r="G22" s="91">
        <f t="shared" si="0"/>
        <v>2.12132034355966E-2</v>
      </c>
      <c r="I22" s="8"/>
      <c r="J22" s="8"/>
      <c r="L22" s="87"/>
      <c r="M22" s="30"/>
      <c r="N22" s="30"/>
      <c r="O22" s="31"/>
      <c r="P22" s="31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>
      <c r="A23" s="44" t="s">
        <v>54</v>
      </c>
      <c r="B23" s="7" t="s">
        <v>42</v>
      </c>
      <c r="C23" s="249"/>
      <c r="D23" s="64">
        <v>4.72</v>
      </c>
      <c r="E23" s="64">
        <v>4.7</v>
      </c>
      <c r="F23" s="91">
        <f t="shared" si="1"/>
        <v>4.71</v>
      </c>
      <c r="G23" s="91">
        <f t="shared" si="0"/>
        <v>1.4142135623730649E-2</v>
      </c>
      <c r="I23" s="8"/>
      <c r="J23" s="8"/>
      <c r="L23" s="87"/>
      <c r="M23" s="8"/>
      <c r="N23" s="8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>
      <c r="A24" s="44" t="s">
        <v>54</v>
      </c>
      <c r="B24" s="7" t="s">
        <v>43</v>
      </c>
      <c r="C24" s="249"/>
      <c r="D24" s="64">
        <v>4.7</v>
      </c>
      <c r="E24" s="64">
        <v>4.67</v>
      </c>
      <c r="F24" s="91">
        <f t="shared" si="1"/>
        <v>4.6850000000000005</v>
      </c>
      <c r="G24" s="91">
        <f t="shared" si="0"/>
        <v>2.12132034355966E-2</v>
      </c>
      <c r="I24" s="8"/>
      <c r="J24" s="8"/>
      <c r="L24" s="251"/>
      <c r="M24" s="246"/>
      <c r="N24" s="246"/>
      <c r="O24" s="246"/>
      <c r="P24" s="16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>
      <c r="A25" s="44" t="s">
        <v>54</v>
      </c>
      <c r="B25" s="7" t="s">
        <v>45</v>
      </c>
      <c r="C25" s="249"/>
      <c r="D25" s="94">
        <v>4.6500000000000004</v>
      </c>
      <c r="E25" s="64">
        <v>4.67</v>
      </c>
      <c r="F25" s="91">
        <f t="shared" si="1"/>
        <v>4.66</v>
      </c>
      <c r="G25" s="91">
        <f t="shared" si="0"/>
        <v>1.4142135623730649E-2</v>
      </c>
      <c r="I25" s="8"/>
      <c r="J25" s="8"/>
      <c r="L25" s="87"/>
      <c r="M25" s="8"/>
      <c r="N25" s="8"/>
      <c r="O25" s="8"/>
      <c r="P25" s="8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>
      <c r="A26" s="7" t="s">
        <v>54</v>
      </c>
      <c r="B26" s="7" t="s">
        <v>47</v>
      </c>
      <c r="C26" s="249"/>
      <c r="E26" s="94">
        <v>4.6500000000000004</v>
      </c>
      <c r="F26" s="91">
        <f t="shared" si="1"/>
        <v>4.6500000000000004</v>
      </c>
      <c r="G26" s="91"/>
      <c r="I26" s="88"/>
      <c r="J26" s="8"/>
      <c r="L26" s="87"/>
      <c r="M26" s="8"/>
      <c r="N26" s="8"/>
      <c r="O26" s="8"/>
      <c r="P26" s="8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>
      <c r="A27" s="44" t="s">
        <v>54</v>
      </c>
      <c r="B27" s="7" t="s">
        <v>44</v>
      </c>
      <c r="C27" s="92">
        <v>4.43</v>
      </c>
      <c r="D27" s="64">
        <v>4.63</v>
      </c>
      <c r="E27" s="64">
        <v>4.59</v>
      </c>
      <c r="F27" s="91">
        <f t="shared" si="1"/>
        <v>4.55</v>
      </c>
      <c r="G27" s="91">
        <f t="shared" si="0"/>
        <v>0.10583005244259458</v>
      </c>
      <c r="H27" s="89"/>
      <c r="I27" s="88"/>
      <c r="J27" s="65"/>
      <c r="L27" s="87"/>
      <c r="M27" s="8"/>
      <c r="N27" s="8"/>
      <c r="O27" s="8"/>
      <c r="P27" s="8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>
      <c r="A28" s="44" t="s">
        <v>54</v>
      </c>
      <c r="B28" s="7" t="s">
        <v>35</v>
      </c>
      <c r="C28" s="250">
        <v>4.37</v>
      </c>
      <c r="D28" s="76">
        <v>4.33</v>
      </c>
      <c r="E28" s="106">
        <v>4.3600000000000003</v>
      </c>
      <c r="F28" s="91">
        <f t="shared" si="1"/>
        <v>4.3533333333333326</v>
      </c>
      <c r="G28" s="93">
        <f t="shared" si="0"/>
        <v>2.0816659994661382E-2</v>
      </c>
      <c r="H28" s="89"/>
      <c r="I28" s="88"/>
      <c r="J28" s="88"/>
      <c r="L28" s="87"/>
      <c r="M28" s="8"/>
      <c r="N28" s="8"/>
      <c r="O28" s="8"/>
      <c r="P28" s="8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>
      <c r="A29" s="80" t="s">
        <v>50</v>
      </c>
      <c r="B29" s="70" t="s">
        <v>0</v>
      </c>
      <c r="C29" s="248">
        <v>6.4</v>
      </c>
      <c r="D29" s="80">
        <v>6.35</v>
      </c>
      <c r="E29" s="80">
        <v>6.35</v>
      </c>
      <c r="F29" s="90">
        <f t="shared" si="1"/>
        <v>6.3666666666666671</v>
      </c>
      <c r="G29" s="91">
        <f t="shared" si="0"/>
        <v>2.88675134594817E-2</v>
      </c>
      <c r="I29" s="8"/>
      <c r="J29" s="8"/>
      <c r="L29" s="87"/>
      <c r="M29" s="8"/>
      <c r="N29" s="8"/>
      <c r="O29" s="15"/>
      <c r="P29" s="8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>
      <c r="A30" s="7" t="s">
        <v>50</v>
      </c>
      <c r="B30" s="7" t="s">
        <v>46</v>
      </c>
      <c r="C30" s="92">
        <v>5.37</v>
      </c>
      <c r="F30" s="91">
        <f t="shared" si="1"/>
        <v>5.37</v>
      </c>
      <c r="G30" s="91"/>
      <c r="I30" s="88"/>
      <c r="J30" s="65"/>
      <c r="L30" s="87"/>
      <c r="M30" s="15"/>
      <c r="N30" s="15"/>
      <c r="O30" s="15"/>
      <c r="P30" s="8"/>
      <c r="Q30" s="15"/>
      <c r="R30" s="15"/>
      <c r="S30" s="15"/>
      <c r="T30" s="8"/>
      <c r="U30" s="15"/>
      <c r="V30" s="15"/>
      <c r="W30" s="15"/>
      <c r="X30" s="15"/>
      <c r="Y30" s="15"/>
      <c r="Z30" s="15"/>
    </row>
    <row r="31" spans="1:26">
      <c r="A31" s="7" t="s">
        <v>50</v>
      </c>
      <c r="B31" s="7" t="s">
        <v>37</v>
      </c>
      <c r="C31" s="92">
        <v>5.36</v>
      </c>
      <c r="F31" s="91">
        <f t="shared" si="1"/>
        <v>5.36</v>
      </c>
      <c r="G31" s="91"/>
      <c r="I31" s="88"/>
      <c r="J31" s="65"/>
      <c r="L31" s="87"/>
      <c r="M31" s="15"/>
      <c r="N31" s="15"/>
      <c r="O31" s="15"/>
      <c r="P31" s="8"/>
      <c r="Q31" s="15"/>
      <c r="R31" s="15"/>
      <c r="S31" s="15"/>
      <c r="T31" s="8"/>
      <c r="U31" s="15"/>
      <c r="V31" s="15"/>
      <c r="W31" s="15"/>
      <c r="X31" s="15"/>
      <c r="Y31" s="15"/>
      <c r="Z31" s="15"/>
    </row>
    <row r="32" spans="1:26">
      <c r="A32" s="64" t="s">
        <v>50</v>
      </c>
      <c r="B32" s="62" t="s">
        <v>38</v>
      </c>
      <c r="C32" s="92">
        <v>5.29</v>
      </c>
      <c r="D32" s="64">
        <v>5.4</v>
      </c>
      <c r="E32" s="64">
        <v>5.15</v>
      </c>
      <c r="F32" s="91">
        <f>AVERAGE(C32:E32)</f>
        <v>5.28</v>
      </c>
      <c r="G32" s="91">
        <f t="shared" si="0"/>
        <v>0.12529964086142661</v>
      </c>
      <c r="I32" s="246"/>
      <c r="J32" s="246"/>
      <c r="L32" s="87"/>
      <c r="M32" s="15"/>
      <c r="N32" s="15"/>
      <c r="O32" s="15"/>
      <c r="P32" s="15"/>
      <c r="Q32" s="15"/>
      <c r="R32" s="15"/>
      <c r="S32" s="15"/>
      <c r="T32" s="8"/>
      <c r="U32" s="15"/>
      <c r="V32" s="15"/>
      <c r="W32" s="15"/>
      <c r="X32" s="15"/>
      <c r="Y32" s="15"/>
      <c r="Z32" s="15"/>
    </row>
    <row r="33" spans="1:26">
      <c r="A33" s="64" t="s">
        <v>50</v>
      </c>
      <c r="B33" s="62" t="s">
        <v>19</v>
      </c>
      <c r="C33" s="92">
        <v>5.2</v>
      </c>
      <c r="D33" s="64">
        <v>5.32</v>
      </c>
      <c r="E33" s="64">
        <v>5.12</v>
      </c>
      <c r="F33" s="91">
        <f>AVERAGE(C33:E33)</f>
        <v>5.2133333333333338</v>
      </c>
      <c r="G33" s="91">
        <f t="shared" si="0"/>
        <v>0.10066445913695543</v>
      </c>
      <c r="I33" s="8"/>
      <c r="J33" s="8"/>
      <c r="L33" s="87"/>
      <c r="M33" s="8"/>
      <c r="N33" s="8"/>
      <c r="O33" s="8"/>
      <c r="P33" s="8"/>
      <c r="Q33" s="15"/>
      <c r="R33" s="15"/>
      <c r="S33" s="8"/>
      <c r="T33" s="8"/>
      <c r="U33" s="15"/>
      <c r="V33" s="15"/>
      <c r="W33" s="15"/>
      <c r="X33" s="15"/>
      <c r="Y33" s="15"/>
      <c r="Z33" s="15"/>
    </row>
    <row r="34" spans="1:26">
      <c r="A34" s="64" t="s">
        <v>50</v>
      </c>
      <c r="B34" s="62" t="s">
        <v>39</v>
      </c>
      <c r="C34" s="92">
        <v>5.2</v>
      </c>
      <c r="D34" s="64">
        <v>5.3</v>
      </c>
      <c r="E34" s="64">
        <v>5.14</v>
      </c>
      <c r="F34" s="91">
        <f>AVERAGE(C34:E34)</f>
        <v>5.2133333333333338</v>
      </c>
      <c r="G34" s="91">
        <f t="shared" si="0"/>
        <v>8.0829037686526675E-2</v>
      </c>
      <c r="I34" s="8"/>
      <c r="J34" s="8"/>
      <c r="L34" s="67"/>
      <c r="M34" s="64"/>
      <c r="N34" s="64"/>
      <c r="O34" s="64"/>
      <c r="P34" s="64"/>
      <c r="Q34" s="8"/>
      <c r="R34" s="8"/>
      <c r="S34" s="8"/>
      <c r="T34" s="15"/>
      <c r="U34" s="15"/>
      <c r="V34" s="15"/>
      <c r="W34" s="15"/>
      <c r="X34" s="15"/>
      <c r="Y34" s="15"/>
      <c r="Z34" s="15"/>
    </row>
    <row r="35" spans="1:26">
      <c r="A35" s="64" t="s">
        <v>50</v>
      </c>
      <c r="B35" s="62" t="s">
        <v>40</v>
      </c>
      <c r="C35" s="92">
        <v>5.13</v>
      </c>
      <c r="D35" s="64">
        <v>5.24</v>
      </c>
      <c r="E35" s="64">
        <v>5.16</v>
      </c>
      <c r="F35" s="91">
        <f>AVERAGE(C35:E35)</f>
        <v>5.1766666666666667</v>
      </c>
      <c r="G35" s="91">
        <f t="shared" si="0"/>
        <v>5.6862407030773408E-2</v>
      </c>
      <c r="I35" s="8"/>
      <c r="J35" s="8"/>
      <c r="L35" s="69"/>
      <c r="M35" s="44"/>
      <c r="N35" s="64"/>
      <c r="O35" s="64"/>
      <c r="P35" s="64"/>
      <c r="Q35" s="64"/>
      <c r="R35" s="111"/>
      <c r="S35" s="111"/>
      <c r="T35" s="111"/>
      <c r="U35" s="15"/>
      <c r="V35" s="15"/>
      <c r="W35" s="15"/>
      <c r="X35" s="15"/>
      <c r="Y35" s="15"/>
      <c r="Z35" s="15"/>
    </row>
    <row r="36" spans="1:26">
      <c r="A36" s="64" t="s">
        <v>50</v>
      </c>
      <c r="B36" s="62" t="s">
        <v>41</v>
      </c>
      <c r="C36" s="92">
        <v>5.1100000000000003</v>
      </c>
      <c r="D36" s="64">
        <v>5.16</v>
      </c>
      <c r="E36" s="64">
        <v>5.0599999999999996</v>
      </c>
      <c r="F36" s="91">
        <f t="shared" ref="F36:F41" si="2">AVERAGE(C36:E36)</f>
        <v>5.1099999999999994</v>
      </c>
      <c r="G36" s="91">
        <f t="shared" si="0"/>
        <v>5.0000000000000266E-2</v>
      </c>
      <c r="I36" s="8"/>
      <c r="J36" s="8"/>
      <c r="L36" s="44"/>
      <c r="M36" s="8"/>
      <c r="N36" s="8"/>
      <c r="O36" s="35"/>
      <c r="P36" s="35"/>
      <c r="Q36" s="8"/>
      <c r="R36" s="15"/>
      <c r="S36" s="6"/>
      <c r="T36" s="6"/>
      <c r="U36" s="6"/>
    </row>
    <row r="37" spans="1:26">
      <c r="A37" s="64" t="s">
        <v>50</v>
      </c>
      <c r="B37" s="7" t="s">
        <v>42</v>
      </c>
      <c r="C37" s="95">
        <v>5.14</v>
      </c>
      <c r="D37" s="64">
        <v>5.23</v>
      </c>
      <c r="E37" s="64">
        <v>5.09</v>
      </c>
      <c r="F37" s="91">
        <f t="shared" si="2"/>
        <v>5.1533333333333333</v>
      </c>
      <c r="G37" s="91">
        <f t="shared" si="0"/>
        <v>7.0945988845976193E-2</v>
      </c>
      <c r="I37" s="8"/>
      <c r="J37" s="8"/>
      <c r="K37" s="44"/>
      <c r="L37" s="44"/>
      <c r="M37" s="68"/>
      <c r="N37" s="67"/>
      <c r="O37" s="66"/>
      <c r="P37" s="68"/>
      <c r="Q37" s="67"/>
      <c r="R37" s="29"/>
      <c r="S37" s="29"/>
      <c r="T37" s="14"/>
      <c r="U37" s="6"/>
    </row>
    <row r="38" spans="1:26">
      <c r="A38" s="64" t="s">
        <v>50</v>
      </c>
      <c r="B38" s="7" t="s">
        <v>43</v>
      </c>
      <c r="C38" s="249"/>
      <c r="D38" s="64">
        <v>5.19</v>
      </c>
      <c r="E38" s="64">
        <v>5.12</v>
      </c>
      <c r="F38" s="91">
        <f t="shared" si="2"/>
        <v>5.1550000000000002</v>
      </c>
      <c r="G38" s="91">
        <f t="shared" si="0"/>
        <v>4.9497474683058526E-2</v>
      </c>
      <c r="I38" s="8"/>
      <c r="J38" s="8"/>
      <c r="K38" s="64"/>
      <c r="L38" s="64"/>
      <c r="M38" s="63"/>
      <c r="N38" s="63"/>
      <c r="O38" s="63"/>
      <c r="P38" s="63"/>
      <c r="Q38" s="63"/>
      <c r="R38" s="30"/>
      <c r="S38" s="30"/>
      <c r="T38" s="30"/>
    </row>
    <row r="39" spans="1:26">
      <c r="A39" s="64" t="s">
        <v>50</v>
      </c>
      <c r="B39" s="7" t="s">
        <v>45</v>
      </c>
      <c r="C39" s="249"/>
      <c r="D39" s="64">
        <v>5.13</v>
      </c>
      <c r="E39" s="94">
        <v>5.13</v>
      </c>
      <c r="F39" s="91">
        <f t="shared" si="2"/>
        <v>5.13</v>
      </c>
      <c r="G39" s="91">
        <f t="shared" si="0"/>
        <v>0</v>
      </c>
      <c r="I39" s="8"/>
      <c r="J39" s="8"/>
      <c r="K39" s="44"/>
      <c r="L39" s="44"/>
      <c r="M39" s="61"/>
      <c r="N39" s="72"/>
      <c r="O39" s="72"/>
      <c r="P39" s="72"/>
      <c r="Q39" s="72"/>
      <c r="R39" s="31"/>
      <c r="S39" s="31"/>
      <c r="T39" s="31"/>
    </row>
    <row r="40" spans="1:26">
      <c r="A40" s="64" t="s">
        <v>50</v>
      </c>
      <c r="B40" s="7" t="s">
        <v>47</v>
      </c>
      <c r="C40" s="249"/>
      <c r="D40" s="64">
        <v>5.12</v>
      </c>
      <c r="E40" s="77"/>
      <c r="F40" s="91">
        <f t="shared" si="2"/>
        <v>5.12</v>
      </c>
      <c r="G40" s="91"/>
      <c r="I40" s="8"/>
      <c r="J40" s="65"/>
      <c r="K40" s="44"/>
      <c r="L40" s="61"/>
      <c r="M40" s="72"/>
      <c r="N40" s="72"/>
      <c r="O40" s="72"/>
      <c r="P40" s="72"/>
      <c r="Q40" s="31"/>
      <c r="R40" s="31"/>
      <c r="S40" s="31"/>
    </row>
    <row r="41" spans="1:26">
      <c r="A41" s="64" t="s">
        <v>50</v>
      </c>
      <c r="B41" s="7" t="s">
        <v>48</v>
      </c>
      <c r="C41" s="249"/>
      <c r="D41" s="94">
        <v>5.0999999999999996</v>
      </c>
      <c r="E41" s="77"/>
      <c r="F41" s="91">
        <f t="shared" si="2"/>
        <v>5.0999999999999996</v>
      </c>
      <c r="G41" s="91"/>
      <c r="I41" s="8"/>
      <c r="J41" s="65"/>
      <c r="K41" s="77"/>
      <c r="M41" s="77"/>
    </row>
    <row r="42" spans="1:26">
      <c r="A42" s="64" t="s">
        <v>50</v>
      </c>
      <c r="B42" s="7" t="s">
        <v>44</v>
      </c>
      <c r="C42" s="92">
        <v>5.16</v>
      </c>
      <c r="D42" s="64">
        <v>5.14</v>
      </c>
      <c r="E42" s="64">
        <v>5.1100000000000003</v>
      </c>
      <c r="F42" s="91">
        <f>AVERAGE(C42:E42)</f>
        <v>5.1366666666666667</v>
      </c>
      <c r="G42" s="91">
        <f>STDEV(C42:E42)</f>
        <v>2.5166114784235707E-2</v>
      </c>
      <c r="H42" s="89"/>
      <c r="I42" s="88"/>
      <c r="J42" s="15"/>
      <c r="K42" s="66"/>
      <c r="L42" s="68"/>
      <c r="M42" s="68"/>
      <c r="N42" s="68"/>
      <c r="O42" s="68"/>
      <c r="P42" s="67"/>
      <c r="Q42" s="15"/>
    </row>
    <row r="43" spans="1:26">
      <c r="A43" s="64" t="s">
        <v>50</v>
      </c>
      <c r="B43" s="7" t="s">
        <v>35</v>
      </c>
      <c r="C43" s="250">
        <v>4.9000000000000004</v>
      </c>
      <c r="D43" s="76">
        <v>4.8099999999999996</v>
      </c>
      <c r="E43" s="106">
        <v>4.8</v>
      </c>
      <c r="F43" s="93">
        <f>AVERAGE(C43:E43)</f>
        <v>4.8366666666666669</v>
      </c>
      <c r="G43" s="93">
        <f>STDEV(C43:E43)</f>
        <v>5.5075705472861385E-2</v>
      </c>
      <c r="H43" s="89"/>
      <c r="I43" s="88"/>
      <c r="J43" s="15"/>
      <c r="K43" s="44"/>
      <c r="L43" s="43"/>
      <c r="M43" s="62"/>
      <c r="N43" s="44"/>
      <c r="O43" s="44"/>
      <c r="P43" s="44"/>
      <c r="Q43" s="47"/>
    </row>
    <row r="44" spans="1:26">
      <c r="A44" s="82" t="s">
        <v>49</v>
      </c>
      <c r="B44" s="70" t="s">
        <v>0</v>
      </c>
      <c r="C44" s="248">
        <v>6.4</v>
      </c>
      <c r="D44" s="80">
        <v>6.35</v>
      </c>
      <c r="E44" s="80">
        <v>6.35</v>
      </c>
      <c r="F44" s="91">
        <f>AVERAGE(C44:E44)</f>
        <v>6.3666666666666671</v>
      </c>
      <c r="G44" s="91">
        <f>STDEV(C44:E44)</f>
        <v>2.88675134594817E-2</v>
      </c>
      <c r="I44" s="8"/>
      <c r="J44" s="8"/>
      <c r="L44" s="44"/>
      <c r="M44" s="64"/>
      <c r="N44" s="64"/>
      <c r="O44" s="62"/>
      <c r="P44" s="64"/>
      <c r="Q44" s="64"/>
      <c r="R44" s="64"/>
      <c r="S44" s="29"/>
    </row>
    <row r="45" spans="1:26">
      <c r="A45" s="7" t="s">
        <v>49</v>
      </c>
      <c r="B45" s="7" t="s">
        <v>46</v>
      </c>
      <c r="C45" s="92">
        <v>5.39</v>
      </c>
      <c r="F45" s="91">
        <f t="shared" ref="F45:F47" si="3">AVERAGE(C45:E45)</f>
        <v>5.39</v>
      </c>
      <c r="G45" s="91"/>
      <c r="I45" s="88"/>
      <c r="J45" s="65"/>
      <c r="L45" s="44"/>
      <c r="M45" s="64"/>
      <c r="N45" s="64"/>
      <c r="O45" s="62"/>
      <c r="P45" s="64"/>
      <c r="Q45" s="64"/>
      <c r="R45" s="64"/>
      <c r="S45" s="8"/>
    </row>
    <row r="46" spans="1:26">
      <c r="A46" s="7" t="s">
        <v>49</v>
      </c>
      <c r="B46" s="7" t="s">
        <v>37</v>
      </c>
      <c r="C46" s="92">
        <v>5.39</v>
      </c>
      <c r="F46" s="91">
        <f t="shared" si="3"/>
        <v>5.39</v>
      </c>
      <c r="G46" s="91"/>
      <c r="I46" s="88"/>
      <c r="J46" s="65"/>
      <c r="L46" s="44"/>
      <c r="M46" s="44"/>
      <c r="N46" s="43"/>
      <c r="O46" s="62"/>
      <c r="P46" s="44"/>
      <c r="Q46" s="44"/>
      <c r="R46" s="44"/>
      <c r="S46" s="8"/>
    </row>
    <row r="47" spans="1:26">
      <c r="A47" s="44" t="s">
        <v>49</v>
      </c>
      <c r="B47" s="7" t="s">
        <v>38</v>
      </c>
      <c r="C47" s="92">
        <v>5.2</v>
      </c>
      <c r="D47" s="64">
        <v>5.33</v>
      </c>
      <c r="E47" s="64">
        <v>5.13</v>
      </c>
      <c r="F47" s="91">
        <f t="shared" si="3"/>
        <v>5.22</v>
      </c>
      <c r="G47" s="91">
        <f t="shared" ref="G47:G54" si="4">STDEV(C47:E47)</f>
        <v>0.10148891565092645</v>
      </c>
      <c r="I47" s="246"/>
      <c r="J47" s="246"/>
      <c r="L47" s="7"/>
      <c r="M47" s="44"/>
      <c r="N47" s="43"/>
      <c r="O47" s="62"/>
      <c r="P47" s="44"/>
      <c r="Q47" s="44"/>
      <c r="R47" s="44"/>
      <c r="S47" s="8"/>
    </row>
    <row r="48" spans="1:26">
      <c r="A48" s="44" t="s">
        <v>49</v>
      </c>
      <c r="B48" s="62" t="s">
        <v>19</v>
      </c>
      <c r="C48" s="92">
        <v>5.0199999999999996</v>
      </c>
      <c r="D48" s="64">
        <v>5.2</v>
      </c>
      <c r="E48" s="64">
        <v>5.0999999999999996</v>
      </c>
      <c r="F48" s="91">
        <f t="shared" ref="F48:F53" si="5">AVERAGE(C48:E48)</f>
        <v>5.1066666666666665</v>
      </c>
      <c r="G48" s="91">
        <f t="shared" si="4"/>
        <v>9.0184995056457842E-2</v>
      </c>
      <c r="I48" s="8"/>
      <c r="J48" s="8"/>
      <c r="L48" s="44"/>
      <c r="M48" s="44"/>
      <c r="N48" s="43"/>
      <c r="O48" s="62"/>
      <c r="P48" s="44"/>
      <c r="Q48" s="44"/>
      <c r="R48" s="44"/>
      <c r="S48" s="8"/>
    </row>
    <row r="49" spans="1:21">
      <c r="A49" s="44" t="s">
        <v>49</v>
      </c>
      <c r="B49" s="62" t="s">
        <v>39</v>
      </c>
      <c r="C49" s="92">
        <v>5.04</v>
      </c>
      <c r="D49" s="64">
        <v>5.23</v>
      </c>
      <c r="E49" s="64">
        <v>5.05</v>
      </c>
      <c r="F49" s="91">
        <f t="shared" si="5"/>
        <v>5.1066666666666665</v>
      </c>
      <c r="G49" s="91">
        <f t="shared" si="4"/>
        <v>0.1069267662156501</v>
      </c>
      <c r="I49" s="8"/>
      <c r="J49" s="8"/>
      <c r="L49" s="44"/>
      <c r="M49" s="44"/>
      <c r="N49" s="43"/>
      <c r="O49" s="62"/>
      <c r="P49" s="44"/>
      <c r="Q49" s="44"/>
      <c r="R49" s="44"/>
      <c r="S49" s="8"/>
    </row>
    <row r="50" spans="1:21">
      <c r="A50" s="44" t="s">
        <v>49</v>
      </c>
      <c r="B50" s="62" t="s">
        <v>40</v>
      </c>
      <c r="C50" s="92">
        <v>4.9800000000000004</v>
      </c>
      <c r="D50" s="64">
        <v>5.12</v>
      </c>
      <c r="E50" s="64">
        <v>5.01</v>
      </c>
      <c r="F50" s="91">
        <f t="shared" si="5"/>
        <v>5.0366666666666671</v>
      </c>
      <c r="G50" s="91">
        <f t="shared" si="4"/>
        <v>7.3711147958290271E-2</v>
      </c>
      <c r="I50" s="8"/>
      <c r="J50" s="8"/>
      <c r="L50" s="44"/>
      <c r="M50" s="44"/>
      <c r="N50" s="43"/>
      <c r="O50" s="62"/>
      <c r="P50" s="44"/>
      <c r="Q50" s="44"/>
      <c r="R50" s="44"/>
      <c r="S50" s="8"/>
    </row>
    <row r="51" spans="1:21">
      <c r="A51" s="44" t="s">
        <v>49</v>
      </c>
      <c r="B51" s="62" t="s">
        <v>41</v>
      </c>
      <c r="C51" s="92">
        <v>4.97</v>
      </c>
      <c r="D51" s="64">
        <v>5.0599999999999996</v>
      </c>
      <c r="E51" s="64">
        <v>4.97</v>
      </c>
      <c r="F51" s="91">
        <f t="shared" si="5"/>
        <v>5</v>
      </c>
      <c r="G51" s="91">
        <f t="shared" si="4"/>
        <v>5.1961524227066236E-2</v>
      </c>
      <c r="I51" s="8"/>
      <c r="J51" s="8"/>
      <c r="L51" s="44"/>
      <c r="M51" s="44"/>
      <c r="N51" s="43"/>
      <c r="O51" s="62"/>
      <c r="P51" s="44"/>
      <c r="Q51" s="44"/>
      <c r="R51" s="44"/>
      <c r="S51" s="8"/>
    </row>
    <row r="52" spans="1:21">
      <c r="A52" s="44" t="s">
        <v>49</v>
      </c>
      <c r="B52" s="62" t="s">
        <v>42</v>
      </c>
      <c r="C52" s="95">
        <v>4.9800000000000004</v>
      </c>
      <c r="D52" s="64">
        <v>4.99</v>
      </c>
      <c r="E52" s="64">
        <v>4.96</v>
      </c>
      <c r="F52" s="91">
        <f t="shared" si="5"/>
        <v>4.9766666666666666</v>
      </c>
      <c r="G52" s="91">
        <f t="shared" si="4"/>
        <v>1.5275252316519626E-2</v>
      </c>
      <c r="I52" s="8"/>
      <c r="J52" s="8"/>
      <c r="L52" s="44"/>
      <c r="M52" s="44"/>
      <c r="N52" s="43"/>
      <c r="O52" s="62"/>
      <c r="P52" s="44"/>
      <c r="Q52" s="44"/>
      <c r="R52" s="64"/>
      <c r="S52" s="8"/>
    </row>
    <row r="53" spans="1:21">
      <c r="A53" s="44" t="s">
        <v>49</v>
      </c>
      <c r="B53" s="62" t="s">
        <v>43</v>
      </c>
      <c r="C53" s="249"/>
      <c r="D53" s="64">
        <v>5</v>
      </c>
      <c r="E53" s="64">
        <v>4.96</v>
      </c>
      <c r="F53" s="91">
        <f t="shared" si="5"/>
        <v>4.9800000000000004</v>
      </c>
      <c r="G53" s="91">
        <f t="shared" si="4"/>
        <v>2.8284271247461926E-2</v>
      </c>
      <c r="I53" s="8"/>
      <c r="J53" s="8"/>
      <c r="L53" s="44"/>
      <c r="M53" s="16"/>
      <c r="N53" s="15"/>
      <c r="O53" s="64"/>
      <c r="P53" s="69"/>
      <c r="Q53" s="86"/>
      <c r="R53" s="64"/>
      <c r="S53" s="64"/>
      <c r="T53" s="64"/>
      <c r="U53" s="15"/>
    </row>
    <row r="54" spans="1:21">
      <c r="A54" s="44" t="s">
        <v>49</v>
      </c>
      <c r="B54" s="62" t="s">
        <v>45</v>
      </c>
      <c r="C54" s="249"/>
      <c r="D54" s="64">
        <v>4.9400000000000004</v>
      </c>
      <c r="E54" s="94">
        <v>4.96</v>
      </c>
      <c r="F54" s="91">
        <f t="shared" ref="F54:F56" si="6">AVERAGE(C54:E54)</f>
        <v>4.95</v>
      </c>
      <c r="G54" s="91">
        <f t="shared" si="4"/>
        <v>1.4142135623730649E-2</v>
      </c>
      <c r="I54" s="8"/>
      <c r="J54" s="8"/>
      <c r="L54" s="44"/>
      <c r="M54" s="15"/>
      <c r="N54" s="29"/>
      <c r="O54" s="47"/>
      <c r="P54" s="29"/>
      <c r="Q54" s="14"/>
      <c r="R54" s="29"/>
      <c r="S54" s="29"/>
      <c r="T54" s="14"/>
      <c r="U54" s="15"/>
    </row>
    <row r="55" spans="1:21">
      <c r="A55" s="44" t="s">
        <v>49</v>
      </c>
      <c r="B55" s="7" t="s">
        <v>47</v>
      </c>
      <c r="C55" s="249"/>
      <c r="D55" s="64">
        <v>4.9400000000000004</v>
      </c>
      <c r="E55" s="77"/>
      <c r="F55" s="91">
        <f t="shared" si="6"/>
        <v>4.9400000000000004</v>
      </c>
      <c r="G55" s="91"/>
      <c r="I55" s="8"/>
      <c r="J55" s="65"/>
      <c r="L55" s="44"/>
      <c r="M55" s="15"/>
      <c r="N55" s="87"/>
      <c r="O55" s="44"/>
      <c r="P55" s="44"/>
      <c r="Q55" s="43"/>
      <c r="R55" s="44"/>
      <c r="S55" s="15"/>
      <c r="T55" s="15"/>
      <c r="U55" s="15"/>
    </row>
    <row r="56" spans="1:21">
      <c r="A56" s="44" t="s">
        <v>49</v>
      </c>
      <c r="B56" s="7" t="s">
        <v>48</v>
      </c>
      <c r="C56" s="249"/>
      <c r="D56" s="94">
        <v>4.92</v>
      </c>
      <c r="E56" s="77"/>
      <c r="F56" s="91">
        <f t="shared" si="6"/>
        <v>4.92</v>
      </c>
      <c r="G56" s="91"/>
      <c r="I56" s="8"/>
      <c r="J56" s="65"/>
      <c r="L56" s="44"/>
      <c r="M56" s="15"/>
      <c r="N56" s="87"/>
      <c r="O56" s="8"/>
      <c r="P56" s="8"/>
      <c r="Q56" s="8"/>
      <c r="R56" s="8"/>
      <c r="S56" s="8"/>
      <c r="T56" s="8"/>
      <c r="U56" s="15"/>
    </row>
    <row r="57" spans="1:21">
      <c r="A57" s="44" t="s">
        <v>49</v>
      </c>
      <c r="B57" s="7" t="s">
        <v>44</v>
      </c>
      <c r="C57" s="92">
        <v>4.93</v>
      </c>
      <c r="D57" s="64">
        <v>5.01</v>
      </c>
      <c r="E57" s="64">
        <v>4.95</v>
      </c>
      <c r="F57" s="91">
        <f>AVERAGE(C57:E57)</f>
        <v>4.9633333333333338</v>
      </c>
      <c r="G57" s="91">
        <f>STDEV(C57:E57)</f>
        <v>4.1633319989322619E-2</v>
      </c>
      <c r="H57" s="89"/>
      <c r="I57" s="88"/>
      <c r="J57" s="65"/>
      <c r="L57" s="44"/>
      <c r="M57" s="15"/>
      <c r="N57" s="87"/>
      <c r="O57" s="8"/>
      <c r="P57" s="8"/>
      <c r="Q57" s="8"/>
      <c r="R57" s="8"/>
      <c r="S57" s="8"/>
      <c r="T57" s="8"/>
      <c r="U57" s="15"/>
    </row>
    <row r="58" spans="1:21">
      <c r="A58" s="76" t="s">
        <v>49</v>
      </c>
      <c r="B58" s="7" t="s">
        <v>35</v>
      </c>
      <c r="C58" s="250">
        <v>4.62</v>
      </c>
      <c r="D58" s="74">
        <v>4.62</v>
      </c>
      <c r="E58" s="74">
        <v>4.63</v>
      </c>
      <c r="F58" s="93">
        <f>AVERAGE(C58:E58)</f>
        <v>4.623333333333334</v>
      </c>
      <c r="G58" s="93">
        <f>STDEV(C58:E58)</f>
        <v>5.7735026918961348E-3</v>
      </c>
      <c r="H58" s="89"/>
      <c r="I58" s="89"/>
      <c r="L58" s="7"/>
      <c r="M58" s="47"/>
      <c r="N58" s="87"/>
      <c r="O58" s="44"/>
      <c r="P58" s="44"/>
      <c r="Q58" s="43"/>
      <c r="R58" s="44"/>
      <c r="S58" s="15"/>
      <c r="T58" s="15"/>
      <c r="U58" s="15"/>
    </row>
    <row r="59" spans="1:21">
      <c r="A59" s="44" t="s">
        <v>51</v>
      </c>
      <c r="B59" s="70" t="s">
        <v>0</v>
      </c>
      <c r="C59" s="248">
        <v>6.59</v>
      </c>
      <c r="D59" s="80">
        <v>6.52</v>
      </c>
      <c r="E59" s="80">
        <v>6.57</v>
      </c>
      <c r="F59" s="91">
        <f>AVERAGE(C59:E59)</f>
        <v>6.56</v>
      </c>
      <c r="G59" s="91">
        <f>STDEV(C59:E59)</f>
        <v>3.6055512754640112E-2</v>
      </c>
      <c r="H59" s="247"/>
      <c r="L59" s="7"/>
      <c r="M59" s="47"/>
      <c r="N59" s="87"/>
      <c r="O59" s="44"/>
      <c r="P59" s="44"/>
      <c r="Q59" s="43"/>
      <c r="R59" s="44"/>
      <c r="S59" s="15"/>
      <c r="T59" s="15"/>
      <c r="U59" s="15"/>
    </row>
    <row r="60" spans="1:21">
      <c r="A60" s="44" t="s">
        <v>51</v>
      </c>
      <c r="B60" s="62" t="s">
        <v>46</v>
      </c>
      <c r="C60" s="249"/>
      <c r="D60" s="72"/>
      <c r="E60" s="77"/>
      <c r="F60" s="91"/>
      <c r="G60" s="91"/>
      <c r="H60" s="247"/>
      <c r="L60" s="7"/>
      <c r="M60" s="8"/>
      <c r="N60" s="87"/>
      <c r="O60" s="44"/>
      <c r="P60" s="44"/>
      <c r="Q60" s="43"/>
      <c r="R60" s="44"/>
      <c r="S60" s="15"/>
      <c r="T60" s="15"/>
      <c r="U60" s="15"/>
    </row>
    <row r="61" spans="1:21">
      <c r="A61" s="44" t="s">
        <v>51</v>
      </c>
      <c r="B61" s="62" t="s">
        <v>37</v>
      </c>
      <c r="C61" s="249"/>
      <c r="E61" s="77"/>
      <c r="F61" s="91"/>
      <c r="G61" s="91"/>
      <c r="H61" s="247"/>
      <c r="L61" s="7"/>
      <c r="N61" s="78"/>
      <c r="Q61" s="7"/>
      <c r="R61" s="7"/>
      <c r="U61" s="15"/>
    </row>
    <row r="62" spans="1:21">
      <c r="A62" s="44" t="s">
        <v>51</v>
      </c>
      <c r="B62" s="62" t="s">
        <v>38</v>
      </c>
      <c r="C62" s="92">
        <v>4.8099999999999996</v>
      </c>
      <c r="D62" s="64">
        <v>4.7300000000000004</v>
      </c>
      <c r="E62" s="64">
        <v>4.87</v>
      </c>
      <c r="F62" s="91">
        <f>AVERAGE(C62:E62)</f>
        <v>4.8033333333333337</v>
      </c>
      <c r="G62" s="91">
        <f t="shared" ref="G62:G68" si="7">STDEV(C62:E62)</f>
        <v>7.0237691685687387E-2</v>
      </c>
      <c r="H62" s="247"/>
      <c r="L62" s="7"/>
      <c r="M62" s="8"/>
      <c r="N62" s="87"/>
      <c r="O62" s="44"/>
      <c r="P62" s="44"/>
      <c r="Q62" s="43"/>
      <c r="R62" s="44"/>
      <c r="S62" s="15"/>
      <c r="T62" s="15"/>
      <c r="U62" s="15"/>
    </row>
    <row r="63" spans="1:21">
      <c r="A63" s="44" t="s">
        <v>51</v>
      </c>
      <c r="B63" s="62" t="s">
        <v>19</v>
      </c>
      <c r="C63" s="92">
        <v>4.8099999999999996</v>
      </c>
      <c r="D63" s="64">
        <v>4.7699999999999996</v>
      </c>
      <c r="E63" s="64">
        <v>4.88</v>
      </c>
      <c r="F63" s="91">
        <f>AVERAGE(C63:E63)</f>
        <v>4.8199999999999994</v>
      </c>
      <c r="G63" s="91">
        <f t="shared" si="7"/>
        <v>5.567764362830039E-2</v>
      </c>
      <c r="H63" s="247"/>
      <c r="L63" s="7"/>
      <c r="M63" s="8"/>
      <c r="N63" s="87"/>
      <c r="O63" s="44"/>
      <c r="P63" s="44"/>
      <c r="Q63" s="43"/>
      <c r="R63" s="44"/>
      <c r="S63" s="15"/>
      <c r="T63" s="15"/>
      <c r="U63" s="15"/>
    </row>
    <row r="64" spans="1:21">
      <c r="A64" s="44" t="s">
        <v>51</v>
      </c>
      <c r="B64" s="62" t="s">
        <v>39</v>
      </c>
      <c r="C64" s="92">
        <v>4.7699999999999996</v>
      </c>
      <c r="D64" s="64">
        <v>4.78</v>
      </c>
      <c r="E64" s="64">
        <v>4.87</v>
      </c>
      <c r="F64" s="91">
        <f>AVERAGE(C64:E64)</f>
        <v>4.8066666666666675</v>
      </c>
      <c r="G64" s="91">
        <f t="shared" si="7"/>
        <v>5.5075705472861163E-2</v>
      </c>
      <c r="H64" s="247"/>
      <c r="L64" s="7"/>
      <c r="M64" s="8"/>
      <c r="N64" s="87"/>
      <c r="O64" s="44"/>
      <c r="P64" s="44"/>
      <c r="Q64" s="43"/>
      <c r="R64" s="44"/>
      <c r="S64" s="15"/>
      <c r="T64" s="15"/>
      <c r="U64" s="15"/>
    </row>
    <row r="65" spans="1:21">
      <c r="A65" s="44" t="s">
        <v>51</v>
      </c>
      <c r="B65" s="62" t="s">
        <v>40</v>
      </c>
      <c r="C65" s="92">
        <v>4.78</v>
      </c>
      <c r="D65" s="64">
        <v>4.75</v>
      </c>
      <c r="E65" s="64">
        <v>4.8099999999999996</v>
      </c>
      <c r="F65" s="91">
        <f>AVERAGE(C65:E65)</f>
        <v>4.78</v>
      </c>
      <c r="G65" s="91">
        <f t="shared" si="7"/>
        <v>2.9999999999999805E-2</v>
      </c>
      <c r="H65" s="247"/>
      <c r="L65" s="7"/>
      <c r="M65" s="8"/>
      <c r="N65" s="87"/>
      <c r="O65" s="44"/>
      <c r="P65" s="44"/>
      <c r="Q65" s="43"/>
      <c r="R65" s="44"/>
      <c r="S65" s="15"/>
      <c r="T65" s="15"/>
      <c r="U65" s="15"/>
    </row>
    <row r="66" spans="1:21">
      <c r="A66" s="44" t="s">
        <v>51</v>
      </c>
      <c r="B66" s="62" t="s">
        <v>41</v>
      </c>
      <c r="C66" s="95">
        <v>4.7699999999999996</v>
      </c>
      <c r="D66" s="64">
        <v>4.8</v>
      </c>
      <c r="E66" s="64">
        <v>4.7699999999999996</v>
      </c>
      <c r="F66" s="91">
        <f>AVERAGE(C66:E66)</f>
        <v>4.78</v>
      </c>
      <c r="G66" s="91">
        <f t="shared" si="7"/>
        <v>1.7320508075688915E-2</v>
      </c>
      <c r="H66" s="247"/>
      <c r="L66" s="7"/>
      <c r="M66" s="8"/>
      <c r="N66" s="87"/>
      <c r="O66" s="15"/>
      <c r="P66" s="44"/>
      <c r="Q66" s="15"/>
      <c r="R66" s="15"/>
      <c r="S66" s="15"/>
      <c r="T66" s="15"/>
      <c r="U66" s="15"/>
    </row>
    <row r="67" spans="1:21">
      <c r="A67" s="44" t="s">
        <v>51</v>
      </c>
      <c r="B67" s="62" t="s">
        <v>42</v>
      </c>
      <c r="C67" s="249"/>
      <c r="D67" s="64">
        <v>4.72</v>
      </c>
      <c r="E67" s="64">
        <v>4.7699999999999996</v>
      </c>
      <c r="F67" s="91">
        <f t="shared" ref="F67:F70" si="8">AVERAGE(C67:E67)</f>
        <v>4.7449999999999992</v>
      </c>
      <c r="G67" s="91">
        <f t="shared" si="7"/>
        <v>3.5355339059327251E-2</v>
      </c>
      <c r="H67" s="247"/>
      <c r="L67" s="7"/>
      <c r="M67" s="8"/>
      <c r="N67" s="85"/>
      <c r="O67" s="44"/>
      <c r="P67" s="44"/>
      <c r="Q67" s="43"/>
      <c r="R67" s="44"/>
      <c r="S67" s="15"/>
      <c r="T67" s="15"/>
      <c r="U67" s="15"/>
    </row>
    <row r="68" spans="1:21">
      <c r="A68" s="44" t="s">
        <v>51</v>
      </c>
      <c r="B68" s="7" t="s">
        <v>43</v>
      </c>
      <c r="C68" s="249"/>
      <c r="D68" s="64">
        <v>4.7300000000000004</v>
      </c>
      <c r="E68" s="94">
        <v>4.7699999999999996</v>
      </c>
      <c r="F68" s="91">
        <f t="shared" si="8"/>
        <v>4.75</v>
      </c>
      <c r="G68" s="91">
        <f t="shared" si="7"/>
        <v>2.8284271247461298E-2</v>
      </c>
      <c r="H68" s="252"/>
      <c r="I68" s="77" t="s">
        <v>58</v>
      </c>
      <c r="M68" s="8"/>
      <c r="N68" s="8"/>
      <c r="O68" s="44"/>
      <c r="P68" s="44"/>
      <c r="Q68" s="43"/>
      <c r="R68" s="44"/>
      <c r="S68" s="44"/>
      <c r="T68" s="44"/>
      <c r="U68" s="15"/>
    </row>
    <row r="69" spans="1:21">
      <c r="A69" s="44" t="s">
        <v>51</v>
      </c>
      <c r="B69" s="7" t="s">
        <v>45</v>
      </c>
      <c r="C69" s="249"/>
      <c r="D69" s="64">
        <v>4.66</v>
      </c>
      <c r="E69" s="77"/>
      <c r="F69" s="91">
        <f t="shared" si="8"/>
        <v>4.66</v>
      </c>
      <c r="G69" s="91"/>
      <c r="H69" s="252"/>
      <c r="I69" s="7" t="s">
        <v>57</v>
      </c>
      <c r="M69" s="15"/>
      <c r="N69" s="15"/>
      <c r="O69" s="44"/>
      <c r="P69" s="44"/>
      <c r="Q69" s="43"/>
      <c r="R69" s="44"/>
      <c r="S69" s="44"/>
      <c r="T69" s="44"/>
      <c r="U69" s="15"/>
    </row>
    <row r="70" spans="1:21">
      <c r="A70" s="44" t="s">
        <v>51</v>
      </c>
      <c r="B70" s="7" t="s">
        <v>47</v>
      </c>
      <c r="C70" s="249"/>
      <c r="D70" s="94">
        <v>4.7</v>
      </c>
      <c r="E70" s="77"/>
      <c r="F70" s="91">
        <f t="shared" si="8"/>
        <v>4.7</v>
      </c>
      <c r="G70" s="91"/>
      <c r="H70" s="252"/>
      <c r="L70" s="7"/>
      <c r="N70" s="78"/>
      <c r="Q70" s="7"/>
      <c r="R70" s="7"/>
    </row>
    <row r="71" spans="1:21">
      <c r="A71" s="44" t="s">
        <v>51</v>
      </c>
      <c r="B71" s="7" t="s">
        <v>44</v>
      </c>
      <c r="C71" s="92">
        <v>4.5999999999999996</v>
      </c>
      <c r="D71" s="64">
        <v>4.67</v>
      </c>
      <c r="E71" s="64">
        <v>4.7699999999999996</v>
      </c>
      <c r="F71" s="91">
        <f>AVERAGE(C71:E71)</f>
        <v>4.68</v>
      </c>
      <c r="G71" s="91">
        <f>STDEV(C71:E71)</f>
        <v>8.5440037453179699E-2</v>
      </c>
      <c r="H71" s="247"/>
      <c r="I71" s="89"/>
    </row>
    <row r="72" spans="1:21">
      <c r="A72" s="44" t="s">
        <v>51</v>
      </c>
      <c r="B72" s="7" t="s">
        <v>35</v>
      </c>
      <c r="C72" s="250">
        <v>4.6500000000000004</v>
      </c>
      <c r="D72" s="65">
        <v>4.6500000000000004</v>
      </c>
      <c r="E72" s="106">
        <v>4.7</v>
      </c>
      <c r="F72" s="93">
        <f>AVERAGE(C72:E72)</f>
        <v>4.666666666666667</v>
      </c>
      <c r="G72" s="93">
        <f>STDEV(C72:E72)</f>
        <v>2.8867513459481187E-2</v>
      </c>
      <c r="H72" s="89"/>
      <c r="I72" s="89"/>
      <c r="J72" s="89"/>
    </row>
    <row r="73" spans="1:21">
      <c r="A73" s="80" t="s">
        <v>52</v>
      </c>
      <c r="B73" s="70">
        <v>0</v>
      </c>
      <c r="C73" s="248">
        <v>6.59</v>
      </c>
      <c r="D73" s="80">
        <v>6.52</v>
      </c>
      <c r="E73" s="64">
        <v>6.57</v>
      </c>
      <c r="F73" s="91">
        <f>AVERAGE(C73:E73)</f>
        <v>6.56</v>
      </c>
      <c r="G73" s="91">
        <f t="shared" ref="G73:G85" si="9">STDEV(C73:E73)</f>
        <v>3.6055512754640112E-2</v>
      </c>
      <c r="I73" s="7"/>
    </row>
    <row r="74" spans="1:21">
      <c r="A74" s="64" t="s">
        <v>52</v>
      </c>
      <c r="B74" s="62" t="s">
        <v>46</v>
      </c>
      <c r="C74" s="249"/>
      <c r="E74" s="48"/>
      <c r="F74" s="91"/>
      <c r="G74" s="91"/>
      <c r="I74" s="8"/>
      <c r="J74" s="8"/>
    </row>
    <row r="75" spans="1:21">
      <c r="A75" s="64" t="s">
        <v>52</v>
      </c>
      <c r="B75" s="62" t="s">
        <v>37</v>
      </c>
      <c r="C75" s="249"/>
      <c r="E75" s="48"/>
      <c r="F75" s="91"/>
      <c r="G75" s="91"/>
      <c r="I75" s="8"/>
      <c r="J75" s="8"/>
    </row>
    <row r="76" spans="1:21">
      <c r="A76" s="64" t="s">
        <v>52</v>
      </c>
      <c r="B76" s="62" t="s">
        <v>38</v>
      </c>
      <c r="C76" s="249"/>
      <c r="D76" s="64">
        <v>4.8899999999999997</v>
      </c>
      <c r="E76" s="64">
        <v>4.9400000000000004</v>
      </c>
      <c r="F76" s="91">
        <f t="shared" ref="F76:F85" si="10">AVERAGE(C76:E76)</f>
        <v>4.915</v>
      </c>
      <c r="G76" s="91">
        <f t="shared" si="9"/>
        <v>3.5355339059327882E-2</v>
      </c>
      <c r="I76" s="246"/>
      <c r="J76" s="246"/>
    </row>
    <row r="77" spans="1:21">
      <c r="A77" s="64" t="s">
        <v>52</v>
      </c>
      <c r="B77" s="62" t="s">
        <v>19</v>
      </c>
      <c r="C77" s="92">
        <v>4.76</v>
      </c>
      <c r="D77" s="64">
        <v>4.88</v>
      </c>
      <c r="E77" s="64">
        <v>4.88</v>
      </c>
      <c r="F77" s="91">
        <f t="shared" si="10"/>
        <v>4.84</v>
      </c>
      <c r="G77" s="91">
        <f t="shared" si="9"/>
        <v>6.9282032302755148E-2</v>
      </c>
      <c r="I77" s="8"/>
      <c r="J77" s="8"/>
    </row>
    <row r="78" spans="1:21">
      <c r="A78" s="64" t="s">
        <v>52</v>
      </c>
      <c r="B78" s="62" t="s">
        <v>39</v>
      </c>
      <c r="C78" s="92">
        <v>4.76</v>
      </c>
      <c r="D78" s="64">
        <v>4.8899999999999997</v>
      </c>
      <c r="E78" s="64">
        <v>4.88</v>
      </c>
      <c r="F78" s="91">
        <f t="shared" si="10"/>
        <v>4.8433333333333328</v>
      </c>
      <c r="G78" s="91">
        <f t="shared" si="9"/>
        <v>7.2341781380773573E-2</v>
      </c>
      <c r="I78" s="8"/>
      <c r="J78" s="8"/>
    </row>
    <row r="79" spans="1:21">
      <c r="A79" s="64" t="s">
        <v>52</v>
      </c>
      <c r="B79" s="62" t="s">
        <v>40</v>
      </c>
      <c r="C79" s="92">
        <v>4.72</v>
      </c>
      <c r="D79" s="64">
        <v>4.83</v>
      </c>
      <c r="E79" s="64">
        <v>4.8</v>
      </c>
      <c r="F79" s="91">
        <f t="shared" si="10"/>
        <v>4.7833333333333341</v>
      </c>
      <c r="G79" s="91">
        <f t="shared" si="9"/>
        <v>5.6862407030773408E-2</v>
      </c>
      <c r="I79" s="8"/>
      <c r="J79" s="8"/>
    </row>
    <row r="80" spans="1:21">
      <c r="A80" s="64" t="s">
        <v>52</v>
      </c>
      <c r="B80" s="62" t="s">
        <v>41</v>
      </c>
      <c r="C80" s="92">
        <v>4.67</v>
      </c>
      <c r="D80" s="64">
        <v>4.83</v>
      </c>
      <c r="E80" s="64">
        <v>4.8</v>
      </c>
      <c r="F80" s="91">
        <f t="shared" si="10"/>
        <v>4.7666666666666666</v>
      </c>
      <c r="G80" s="91">
        <f t="shared" si="9"/>
        <v>8.504900548110346E-2</v>
      </c>
      <c r="I80" s="8"/>
      <c r="J80" s="8"/>
    </row>
    <row r="81" spans="1:20">
      <c r="A81" s="64" t="s">
        <v>52</v>
      </c>
      <c r="B81" s="62" t="s">
        <v>42</v>
      </c>
      <c r="C81" s="92">
        <v>4.6900000000000004</v>
      </c>
      <c r="D81" s="94">
        <v>4.84</v>
      </c>
      <c r="E81" s="64">
        <v>4.76</v>
      </c>
      <c r="F81" s="91">
        <f t="shared" si="10"/>
        <v>4.7633333333333336</v>
      </c>
      <c r="G81" s="91">
        <f t="shared" si="9"/>
        <v>7.5055534994619116E-2</v>
      </c>
      <c r="I81" s="8"/>
      <c r="J81" s="8"/>
    </row>
    <row r="82" spans="1:20">
      <c r="A82" s="7" t="s">
        <v>52</v>
      </c>
      <c r="B82" s="7" t="s">
        <v>43</v>
      </c>
      <c r="C82" s="92">
        <v>4.6500000000000004</v>
      </c>
      <c r="E82" s="64">
        <v>4.7699999999999996</v>
      </c>
      <c r="F82" s="91">
        <f t="shared" si="10"/>
        <v>4.71</v>
      </c>
      <c r="G82" s="91">
        <f t="shared" si="9"/>
        <v>8.4852813742370567E-2</v>
      </c>
      <c r="I82" s="88"/>
      <c r="J82" s="8"/>
    </row>
    <row r="83" spans="1:20">
      <c r="A83" s="7" t="s">
        <v>52</v>
      </c>
      <c r="B83" s="7" t="s">
        <v>45</v>
      </c>
      <c r="C83" s="95">
        <v>4.67</v>
      </c>
      <c r="E83" s="94">
        <v>4.75</v>
      </c>
      <c r="F83" s="91">
        <f t="shared" si="10"/>
        <v>4.71</v>
      </c>
      <c r="G83" s="91">
        <f t="shared" si="9"/>
        <v>5.6568542494923851E-2</v>
      </c>
      <c r="I83" s="88"/>
      <c r="J83" s="8"/>
    </row>
    <row r="84" spans="1:20">
      <c r="A84" s="64" t="s">
        <v>52</v>
      </c>
      <c r="B84" s="7" t="s">
        <v>44</v>
      </c>
      <c r="C84" s="92">
        <v>4.53</v>
      </c>
      <c r="D84" s="81">
        <v>4.76</v>
      </c>
      <c r="E84" s="64">
        <v>4.7</v>
      </c>
      <c r="F84" s="91">
        <f t="shared" si="10"/>
        <v>4.6633333333333331</v>
      </c>
      <c r="G84" s="91">
        <f t="shared" si="9"/>
        <v>0.11930353445453315</v>
      </c>
      <c r="H84" s="89"/>
      <c r="I84" s="88"/>
      <c r="J84" s="15"/>
    </row>
    <row r="85" spans="1:20">
      <c r="A85" s="73" t="s">
        <v>52</v>
      </c>
      <c r="B85" s="75" t="s">
        <v>35</v>
      </c>
      <c r="C85" s="250">
        <v>4.49</v>
      </c>
      <c r="D85" s="75">
        <v>4.4400000000000004</v>
      </c>
      <c r="E85" s="106">
        <v>4.49</v>
      </c>
      <c r="F85" s="93">
        <f t="shared" si="10"/>
        <v>4.4733333333333336</v>
      </c>
      <c r="G85" s="93">
        <f t="shared" si="9"/>
        <v>2.8867513459481187E-2</v>
      </c>
      <c r="H85" s="89"/>
      <c r="I85" s="88"/>
    </row>
    <row r="86" spans="1:20">
      <c r="A86" s="7" t="s">
        <v>60</v>
      </c>
      <c r="H86" s="88"/>
      <c r="I86" s="88"/>
    </row>
    <row r="87" spans="1:20">
      <c r="A87" s="7" t="s">
        <v>59</v>
      </c>
    </row>
    <row r="89" spans="1:20" s="98" customFormat="1" ht="20.399999999999999" customHeight="1"/>
    <row r="90" spans="1:20" s="7" customFormat="1" ht="22.2" customHeight="1"/>
    <row r="91" spans="1:20" s="7" customFormat="1" ht="33.6" customHeight="1" thickBot="1">
      <c r="A91" s="60" t="s">
        <v>68</v>
      </c>
      <c r="F91" s="89"/>
      <c r="G91" s="89"/>
      <c r="H91" s="79"/>
      <c r="I91" s="79"/>
      <c r="L91" s="78"/>
      <c r="Q91"/>
      <c r="R91"/>
      <c r="S91"/>
      <c r="T91"/>
    </row>
    <row r="92" spans="1:20">
      <c r="A92" s="105"/>
      <c r="B92" s="290" t="s">
        <v>61</v>
      </c>
      <c r="C92" s="290"/>
      <c r="D92" s="290"/>
      <c r="E92" s="290"/>
      <c r="F92" s="290"/>
      <c r="G92" s="290"/>
      <c r="H92" s="290"/>
      <c r="I92" s="290"/>
      <c r="J92" s="290"/>
      <c r="K92" s="290"/>
      <c r="L92" s="290"/>
      <c r="M92" s="290"/>
      <c r="N92" s="290"/>
      <c r="O92" s="290"/>
      <c r="P92" s="290"/>
      <c r="Q92" s="290"/>
      <c r="R92" s="290"/>
      <c r="S92" s="291"/>
      <c r="T92" s="232"/>
    </row>
    <row r="93" spans="1:20">
      <c r="A93" s="99"/>
      <c r="B93" s="100" t="s">
        <v>1</v>
      </c>
      <c r="C93" s="101" t="s">
        <v>2</v>
      </c>
      <c r="D93" s="102" t="s">
        <v>3</v>
      </c>
      <c r="E93" s="101" t="s">
        <v>4</v>
      </c>
      <c r="F93" s="101" t="s">
        <v>5</v>
      </c>
      <c r="G93" s="102" t="s">
        <v>6</v>
      </c>
      <c r="H93" s="100" t="s">
        <v>7</v>
      </c>
      <c r="I93" s="101" t="s">
        <v>8</v>
      </c>
      <c r="J93" s="102" t="s">
        <v>9</v>
      </c>
      <c r="K93" s="101" t="s">
        <v>10</v>
      </c>
      <c r="L93" s="101" t="s">
        <v>11</v>
      </c>
      <c r="M93" s="102" t="s">
        <v>12</v>
      </c>
      <c r="N93" s="100" t="s">
        <v>13</v>
      </c>
      <c r="O93" s="101" t="s">
        <v>14</v>
      </c>
      <c r="P93" s="102" t="s">
        <v>15</v>
      </c>
      <c r="Q93" s="101" t="s">
        <v>16</v>
      </c>
      <c r="R93" s="101" t="s">
        <v>17</v>
      </c>
      <c r="S93" s="230" t="s">
        <v>18</v>
      </c>
      <c r="T93" s="233" t="s">
        <v>62</v>
      </c>
    </row>
    <row r="94" spans="1:20" ht="29.4" thickBot="1">
      <c r="A94" s="107" t="s">
        <v>64</v>
      </c>
      <c r="B94" s="97">
        <v>15</v>
      </c>
      <c r="C94" s="97">
        <v>18</v>
      </c>
      <c r="D94" s="97">
        <v>18</v>
      </c>
      <c r="E94" s="97">
        <v>16</v>
      </c>
      <c r="F94" s="97">
        <v>15</v>
      </c>
      <c r="G94" s="97">
        <v>15</v>
      </c>
      <c r="H94" s="97">
        <v>16</v>
      </c>
      <c r="I94" s="97">
        <v>16</v>
      </c>
      <c r="J94" s="97">
        <v>14</v>
      </c>
      <c r="K94" s="97">
        <v>14</v>
      </c>
      <c r="L94" s="97">
        <v>17</v>
      </c>
      <c r="M94" s="97">
        <v>18</v>
      </c>
      <c r="N94" s="103">
        <v>17</v>
      </c>
      <c r="O94" s="103">
        <v>16</v>
      </c>
      <c r="P94" s="103">
        <v>16</v>
      </c>
      <c r="Q94" s="103">
        <v>16</v>
      </c>
      <c r="R94" s="104">
        <v>17</v>
      </c>
      <c r="S94" s="231">
        <v>16</v>
      </c>
      <c r="T94" s="234">
        <f>AVERAGE(B94:S94)</f>
        <v>16.111111111111111</v>
      </c>
    </row>
    <row r="97" spans="1:7" ht="31.2" customHeight="1"/>
    <row r="100" spans="1:7" ht="35.4" customHeight="1">
      <c r="A100" s="119" t="s">
        <v>63</v>
      </c>
      <c r="B100" s="235" t="s">
        <v>81</v>
      </c>
      <c r="C100" s="236" t="s">
        <v>69</v>
      </c>
    </row>
    <row r="101" spans="1:7">
      <c r="A101" s="109">
        <v>1</v>
      </c>
      <c r="B101" s="109">
        <v>14</v>
      </c>
      <c r="C101" s="109">
        <v>4.5199999999999996</v>
      </c>
      <c r="E101" s="1"/>
      <c r="F101" s="79"/>
      <c r="G101" s="79"/>
    </row>
    <row r="102" spans="1:7">
      <c r="A102" s="109">
        <v>2</v>
      </c>
      <c r="B102" s="109">
        <v>18</v>
      </c>
      <c r="C102" s="109">
        <v>4.4800000000000004</v>
      </c>
      <c r="E102" s="1"/>
      <c r="F102" s="79"/>
      <c r="G102" s="79"/>
    </row>
    <row r="103" spans="1:7">
      <c r="A103" s="109">
        <v>3</v>
      </c>
      <c r="B103" s="109">
        <v>18</v>
      </c>
      <c r="C103" s="109">
        <v>4.43</v>
      </c>
      <c r="E103" s="1"/>
      <c r="F103" s="79"/>
      <c r="G103" s="79"/>
    </row>
    <row r="104" spans="1:7">
      <c r="E104" s="1"/>
      <c r="F104" s="79"/>
      <c r="G104" s="79"/>
    </row>
    <row r="105" spans="1:7">
      <c r="E105" s="1"/>
      <c r="F105" s="79"/>
      <c r="G105" s="79"/>
    </row>
    <row r="106" spans="1:7">
      <c r="E106" s="1"/>
      <c r="F106" s="79"/>
      <c r="G106" s="79"/>
    </row>
    <row r="107" spans="1:7">
      <c r="E107" s="1"/>
      <c r="F107" s="79"/>
      <c r="G107" s="79"/>
    </row>
  </sheetData>
  <mergeCells count="1">
    <mergeCell ref="B92:S9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19"/>
  <sheetViews>
    <sheetView tabSelected="1" topLeftCell="Q1" zoomScale="80" zoomScaleNormal="80" workbookViewId="0">
      <selection activeCell="J25" sqref="J25"/>
    </sheetView>
  </sheetViews>
  <sheetFormatPr defaultRowHeight="14.4"/>
  <cols>
    <col min="1" max="1" width="29.44140625" customWidth="1"/>
    <col min="2" max="2" width="21.44140625" customWidth="1"/>
    <col min="3" max="3" width="13.33203125" customWidth="1"/>
    <col min="4" max="4" width="24.5546875" customWidth="1"/>
    <col min="5" max="5" width="36.6640625" customWidth="1"/>
    <col min="6" max="6" width="12.44140625" customWidth="1"/>
    <col min="7" max="7" width="14.44140625" customWidth="1"/>
    <col min="8" max="8" width="10.109375" bestFit="1" customWidth="1"/>
    <col min="9" max="9" width="15.5546875" customWidth="1"/>
    <col min="10" max="10" width="13.33203125" customWidth="1"/>
    <col min="11" max="11" width="17.33203125" customWidth="1"/>
    <col min="12" max="12" width="10.21875" customWidth="1"/>
    <col min="13" max="13" width="9.77734375" customWidth="1"/>
    <col min="15" max="15" width="10.88671875" customWidth="1"/>
    <col min="16" max="16" width="12.44140625" customWidth="1"/>
    <col min="18" max="18" width="13.6640625" customWidth="1"/>
    <col min="22" max="22" width="14.88671875" customWidth="1"/>
    <col min="24" max="24" width="8.88671875" customWidth="1"/>
  </cols>
  <sheetData>
    <row r="1" spans="1:30">
      <c r="J1" s="2"/>
      <c r="K1" s="2"/>
      <c r="L1" s="3"/>
      <c r="M1" s="2"/>
    </row>
    <row r="2" spans="1:30" ht="21.6" thickBot="1">
      <c r="A2" s="16"/>
      <c r="B2" s="1"/>
      <c r="C2" s="4"/>
      <c r="D2" s="4"/>
      <c r="E2" s="238"/>
      <c r="G2" s="3"/>
      <c r="H2" s="3"/>
      <c r="I2" s="3"/>
      <c r="J2" s="3"/>
      <c r="K2" s="2"/>
      <c r="L2" s="3"/>
      <c r="M2" s="2"/>
      <c r="N2" s="2"/>
      <c r="O2" s="2"/>
    </row>
    <row r="3" spans="1:30">
      <c r="A3" s="16"/>
      <c r="B3" s="296"/>
      <c r="C3" s="296"/>
      <c r="D3" s="297"/>
      <c r="E3" s="27" t="s">
        <v>22</v>
      </c>
      <c r="F3" s="298" t="s">
        <v>20</v>
      </c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9" t="s">
        <v>73</v>
      </c>
      <c r="Y3" s="300"/>
      <c r="Z3" s="300"/>
      <c r="AA3" s="300"/>
      <c r="AB3" s="300"/>
      <c r="AC3" s="301"/>
    </row>
    <row r="4" spans="1:30">
      <c r="E4" s="145"/>
      <c r="F4" s="37" t="s">
        <v>1</v>
      </c>
      <c r="G4" s="21" t="s">
        <v>2</v>
      </c>
      <c r="H4" s="22" t="s">
        <v>3</v>
      </c>
      <c r="I4" s="21" t="s">
        <v>4</v>
      </c>
      <c r="J4" s="21" t="s">
        <v>5</v>
      </c>
      <c r="K4" s="23" t="s">
        <v>6</v>
      </c>
      <c r="L4" s="20" t="s">
        <v>7</v>
      </c>
      <c r="M4" s="21" t="s">
        <v>8</v>
      </c>
      <c r="N4" s="22" t="s">
        <v>9</v>
      </c>
      <c r="O4" s="21" t="s">
        <v>10</v>
      </c>
      <c r="P4" s="21" t="s">
        <v>11</v>
      </c>
      <c r="Q4" s="23" t="s">
        <v>12</v>
      </c>
      <c r="R4" s="24" t="s">
        <v>13</v>
      </c>
      <c r="S4" s="25" t="s">
        <v>14</v>
      </c>
      <c r="T4" s="26" t="s">
        <v>15</v>
      </c>
      <c r="U4" s="25" t="s">
        <v>16</v>
      </c>
      <c r="V4" s="25" t="s">
        <v>17</v>
      </c>
      <c r="W4" s="26" t="s">
        <v>18</v>
      </c>
      <c r="X4" s="179" t="s">
        <v>53</v>
      </c>
      <c r="Y4" s="140" t="s">
        <v>54</v>
      </c>
      <c r="Z4" s="140" t="s">
        <v>50</v>
      </c>
      <c r="AA4" s="140" t="s">
        <v>49</v>
      </c>
      <c r="AB4" s="140" t="s">
        <v>51</v>
      </c>
      <c r="AC4" s="180" t="s">
        <v>52</v>
      </c>
    </row>
    <row r="5" spans="1:30">
      <c r="E5" s="19">
        <v>0</v>
      </c>
      <c r="F5" s="45">
        <v>6.54</v>
      </c>
      <c r="G5" s="46">
        <v>6.54</v>
      </c>
      <c r="H5" s="46">
        <v>6.4</v>
      </c>
      <c r="I5" s="46">
        <v>6.4</v>
      </c>
      <c r="J5" s="46">
        <v>6.59</v>
      </c>
      <c r="K5" s="46">
        <v>6.59</v>
      </c>
      <c r="L5" s="33">
        <v>6.53</v>
      </c>
      <c r="M5" s="32">
        <v>6.53</v>
      </c>
      <c r="N5" s="32">
        <v>6.35</v>
      </c>
      <c r="O5" s="32">
        <v>6.35</v>
      </c>
      <c r="P5" s="32">
        <v>6.52</v>
      </c>
      <c r="Q5" s="34">
        <v>6.52</v>
      </c>
      <c r="R5" s="32">
        <v>6.52</v>
      </c>
      <c r="S5" s="32">
        <v>6.52</v>
      </c>
      <c r="T5" s="32">
        <v>6.35</v>
      </c>
      <c r="U5" s="32">
        <v>6.35</v>
      </c>
      <c r="V5" s="32">
        <v>6.57</v>
      </c>
      <c r="W5" s="32">
        <v>6.57</v>
      </c>
      <c r="X5" s="181">
        <f>AVERAGE(F5,L5,R5)</f>
        <v>6.53</v>
      </c>
      <c r="Y5" s="144">
        <f>AVERAGE(G5,M5,S5)</f>
        <v>6.53</v>
      </c>
      <c r="Z5" s="144">
        <f t="shared" ref="Z5:AB5" si="0">AVERAGE(H5,N5,T5)</f>
        <v>6.3666666666666671</v>
      </c>
      <c r="AA5" s="144">
        <f>AVERAGE(I5,O5,U5)</f>
        <v>6.3666666666666671</v>
      </c>
      <c r="AB5" s="144">
        <f t="shared" si="0"/>
        <v>6.56</v>
      </c>
      <c r="AC5" s="182">
        <f>AVERAGE(K5,Q5,W5)</f>
        <v>6.56</v>
      </c>
      <c r="AD5" s="1"/>
    </row>
    <row r="6" spans="1:30">
      <c r="E6" s="19">
        <v>15</v>
      </c>
      <c r="F6" s="58"/>
      <c r="G6" s="31"/>
      <c r="H6" s="30">
        <v>5.37</v>
      </c>
      <c r="I6" s="30">
        <v>5.39</v>
      </c>
      <c r="J6" s="31"/>
      <c r="K6" s="31"/>
      <c r="L6" s="13"/>
      <c r="M6" s="8"/>
      <c r="N6" s="8"/>
      <c r="O6" s="8"/>
      <c r="P6" s="8"/>
      <c r="Q6" s="18"/>
      <c r="R6" s="8"/>
      <c r="S6" s="8"/>
      <c r="T6" s="8"/>
      <c r="U6" s="8"/>
      <c r="V6" s="8"/>
      <c r="W6" s="8"/>
      <c r="X6" s="181"/>
      <c r="Y6" s="144"/>
      <c r="Z6" s="144">
        <f>AVERAGE(H6)</f>
        <v>5.37</v>
      </c>
      <c r="AA6" s="144">
        <f>AVERAGE(I6)</f>
        <v>5.39</v>
      </c>
      <c r="AB6" s="144"/>
      <c r="AC6" s="182"/>
      <c r="AD6" s="1"/>
    </row>
    <row r="7" spans="1:30">
      <c r="E7" s="19">
        <v>16</v>
      </c>
      <c r="F7" s="13">
        <v>4.71</v>
      </c>
      <c r="G7" s="8">
        <v>4.58</v>
      </c>
      <c r="H7" s="8">
        <v>5.36</v>
      </c>
      <c r="I7" s="8">
        <v>5.39</v>
      </c>
      <c r="J7" s="15"/>
      <c r="K7" s="15"/>
      <c r="L7" s="13"/>
      <c r="M7" s="8"/>
      <c r="N7" s="8"/>
      <c r="O7" s="8"/>
      <c r="P7" s="8"/>
      <c r="Q7" s="18"/>
      <c r="R7" s="8"/>
      <c r="S7" s="8"/>
      <c r="T7" s="8"/>
      <c r="U7" s="8"/>
      <c r="V7" s="8"/>
      <c r="W7" s="8"/>
      <c r="X7" s="181">
        <f>AVERAGE(F7)</f>
        <v>4.71</v>
      </c>
      <c r="Y7" s="144">
        <f>AVERAGE(G7)</f>
        <v>4.58</v>
      </c>
      <c r="Z7" s="144">
        <f>AVERAGE(H7)</f>
        <v>5.36</v>
      </c>
      <c r="AA7" s="144">
        <f>AVERAGE(I7)</f>
        <v>5.39</v>
      </c>
      <c r="AB7" s="144"/>
      <c r="AC7" s="182"/>
      <c r="AD7" s="1"/>
    </row>
    <row r="8" spans="1:30">
      <c r="E8" s="19">
        <v>17</v>
      </c>
      <c r="F8" s="13">
        <v>4.71</v>
      </c>
      <c r="G8" s="8">
        <v>4.58</v>
      </c>
      <c r="H8" s="8">
        <v>5.29</v>
      </c>
      <c r="I8" s="8">
        <v>5.2</v>
      </c>
      <c r="J8" s="8">
        <v>4.8099999999999996</v>
      </c>
      <c r="K8" s="15"/>
      <c r="L8" s="13">
        <v>4.78</v>
      </c>
      <c r="M8" s="8">
        <v>4.8600000000000003</v>
      </c>
      <c r="N8" s="8">
        <v>5.4</v>
      </c>
      <c r="O8" s="8">
        <v>5.33</v>
      </c>
      <c r="P8" s="8">
        <v>4.7300000000000004</v>
      </c>
      <c r="Q8" s="18">
        <v>4.8899999999999997</v>
      </c>
      <c r="R8" s="8"/>
      <c r="S8" s="8"/>
      <c r="T8" s="8">
        <v>5.15</v>
      </c>
      <c r="U8" s="8">
        <v>5.13</v>
      </c>
      <c r="V8" s="8">
        <v>4.87</v>
      </c>
      <c r="W8" s="8">
        <v>4.9400000000000004</v>
      </c>
      <c r="X8" s="181">
        <f>AVERAGE(F8,L8)</f>
        <v>4.7450000000000001</v>
      </c>
      <c r="Y8" s="144">
        <f>AVERAGE(G8,M8)</f>
        <v>4.7200000000000006</v>
      </c>
      <c r="Z8" s="144">
        <f t="shared" ref="Z8:AB12" si="1">AVERAGE(H8,N8,T8)</f>
        <v>5.28</v>
      </c>
      <c r="AA8" s="144">
        <f t="shared" si="1"/>
        <v>5.22</v>
      </c>
      <c r="AB8" s="144">
        <f t="shared" si="1"/>
        <v>4.8033333333333337</v>
      </c>
      <c r="AC8" s="182">
        <f>AVERAGE(Q8,W8)</f>
        <v>4.915</v>
      </c>
      <c r="AD8" s="1"/>
    </row>
    <row r="9" spans="1:30">
      <c r="E9" s="19">
        <v>18</v>
      </c>
      <c r="F9" s="13">
        <v>4.6900000000000004</v>
      </c>
      <c r="G9" s="8">
        <v>4.55</v>
      </c>
      <c r="H9" s="8">
        <v>5.2</v>
      </c>
      <c r="I9" s="8">
        <v>5.0199999999999996</v>
      </c>
      <c r="J9" s="8">
        <v>4.8099999999999996</v>
      </c>
      <c r="K9" s="8">
        <v>4.76</v>
      </c>
      <c r="L9" s="13">
        <v>4.76</v>
      </c>
      <c r="M9" s="8">
        <v>4.84</v>
      </c>
      <c r="N9" s="8">
        <v>5.32</v>
      </c>
      <c r="O9" s="8">
        <v>5.2</v>
      </c>
      <c r="P9" s="8">
        <v>4.7699999999999996</v>
      </c>
      <c r="Q9" s="18">
        <v>4.88</v>
      </c>
      <c r="R9" s="8">
        <v>4.7</v>
      </c>
      <c r="S9" s="8">
        <v>4.8</v>
      </c>
      <c r="T9" s="8">
        <v>5.12</v>
      </c>
      <c r="U9" s="8">
        <v>5.0999999999999996</v>
      </c>
      <c r="V9" s="8">
        <v>4.88</v>
      </c>
      <c r="W9" s="8">
        <v>4.88</v>
      </c>
      <c r="X9" s="181">
        <f t="shared" ref="X9:X12" si="2">AVERAGE(F9,L9,R9)</f>
        <v>4.7166666666666659</v>
      </c>
      <c r="Y9" s="144">
        <f>AVERAGE(G9,M9,S9)</f>
        <v>4.7300000000000004</v>
      </c>
      <c r="Z9" s="144">
        <f t="shared" si="1"/>
        <v>5.2133333333333338</v>
      </c>
      <c r="AA9" s="144">
        <f t="shared" si="1"/>
        <v>5.1066666666666665</v>
      </c>
      <c r="AB9" s="144">
        <f t="shared" si="1"/>
        <v>4.8199999999999994</v>
      </c>
      <c r="AC9" s="182">
        <f>AVERAGE(K9,Q9,W9)</f>
        <v>4.84</v>
      </c>
    </row>
    <row r="10" spans="1:30">
      <c r="E10" s="19">
        <v>19</v>
      </c>
      <c r="F10" s="13">
        <v>4.66</v>
      </c>
      <c r="G10" s="8">
        <v>4.5199999999999996</v>
      </c>
      <c r="H10" s="8">
        <v>5.2</v>
      </c>
      <c r="I10" s="8">
        <v>5.04</v>
      </c>
      <c r="J10" s="8">
        <v>4.7699999999999996</v>
      </c>
      <c r="K10" s="8">
        <v>4.76</v>
      </c>
      <c r="L10" s="13">
        <v>4.75</v>
      </c>
      <c r="M10" s="8">
        <v>4.8</v>
      </c>
      <c r="N10" s="8">
        <v>5.3</v>
      </c>
      <c r="O10" s="8">
        <v>5.23</v>
      </c>
      <c r="P10" s="8">
        <v>4.78</v>
      </c>
      <c r="Q10" s="18">
        <v>4.8899999999999997</v>
      </c>
      <c r="R10" s="8">
        <v>4.7</v>
      </c>
      <c r="S10" s="8">
        <v>4.7699999999999996</v>
      </c>
      <c r="T10" s="8">
        <v>5.14</v>
      </c>
      <c r="U10" s="8">
        <v>5.05</v>
      </c>
      <c r="V10" s="8">
        <v>4.87</v>
      </c>
      <c r="W10" s="8">
        <v>4.88</v>
      </c>
      <c r="X10" s="181">
        <f>AVERAGE(F10,L10,R10)</f>
        <v>4.7033333333333331</v>
      </c>
      <c r="Y10" s="144">
        <f>AVERAGE(G10,M10,S10)</f>
        <v>4.6966666666666663</v>
      </c>
      <c r="Z10" s="144">
        <f t="shared" si="1"/>
        <v>5.2133333333333338</v>
      </c>
      <c r="AA10" s="144">
        <f t="shared" si="1"/>
        <v>5.1066666666666665</v>
      </c>
      <c r="AB10" s="144">
        <f t="shared" si="1"/>
        <v>4.8066666666666675</v>
      </c>
      <c r="AC10" s="182">
        <f>AVERAGE(K10,Q10,W10)</f>
        <v>4.8433333333333328</v>
      </c>
    </row>
    <row r="11" spans="1:30">
      <c r="E11" s="19">
        <v>20</v>
      </c>
      <c r="F11" s="13">
        <v>4.63</v>
      </c>
      <c r="G11" s="8">
        <v>4.5</v>
      </c>
      <c r="H11" s="8">
        <v>5.13</v>
      </c>
      <c r="I11" s="8">
        <v>4.9800000000000004</v>
      </c>
      <c r="J11" s="8">
        <v>4.78</v>
      </c>
      <c r="K11" s="8">
        <v>4.72</v>
      </c>
      <c r="L11" s="13">
        <v>4.72</v>
      </c>
      <c r="M11" s="8">
        <v>4.76</v>
      </c>
      <c r="N11" s="8">
        <v>5.24</v>
      </c>
      <c r="O11" s="8">
        <v>5.12</v>
      </c>
      <c r="P11" s="8">
        <v>4.75</v>
      </c>
      <c r="Q11" s="18">
        <v>4.83</v>
      </c>
      <c r="R11" s="8">
        <v>4.72</v>
      </c>
      <c r="S11" s="8">
        <v>4.8</v>
      </c>
      <c r="T11" s="8">
        <v>5.16</v>
      </c>
      <c r="U11" s="8">
        <v>5.01</v>
      </c>
      <c r="V11" s="8">
        <v>4.8099999999999996</v>
      </c>
      <c r="W11" s="8">
        <v>4.8</v>
      </c>
      <c r="X11" s="181">
        <f t="shared" si="2"/>
        <v>4.6900000000000004</v>
      </c>
      <c r="Y11" s="144">
        <f>AVERAGE(G11,M11,S11)</f>
        <v>4.6866666666666665</v>
      </c>
      <c r="Z11" s="144">
        <f t="shared" si="1"/>
        <v>5.1766666666666667</v>
      </c>
      <c r="AA11" s="144">
        <f t="shared" si="1"/>
        <v>5.0366666666666671</v>
      </c>
      <c r="AB11" s="144">
        <f t="shared" si="1"/>
        <v>4.78</v>
      </c>
      <c r="AC11" s="182">
        <f>AVERAGE(K11,Q11,W11)</f>
        <v>4.7833333333333341</v>
      </c>
    </row>
    <row r="12" spans="1:30">
      <c r="E12" s="19">
        <v>21</v>
      </c>
      <c r="F12" s="13">
        <v>4.62</v>
      </c>
      <c r="G12" s="15"/>
      <c r="H12" s="8">
        <v>5.1100000000000003</v>
      </c>
      <c r="I12" s="8">
        <v>4.97</v>
      </c>
      <c r="J12" s="8">
        <v>4.7699999999999996</v>
      </c>
      <c r="K12" s="8">
        <v>4.67</v>
      </c>
      <c r="L12" s="13">
        <v>4.68</v>
      </c>
      <c r="M12" s="8">
        <v>4.75</v>
      </c>
      <c r="N12" s="8">
        <v>5.16</v>
      </c>
      <c r="O12" s="8">
        <v>5.0599999999999996</v>
      </c>
      <c r="P12" s="8">
        <v>4.8</v>
      </c>
      <c r="Q12" s="18">
        <v>4.83</v>
      </c>
      <c r="R12" s="8">
        <v>4.6500000000000004</v>
      </c>
      <c r="S12" s="8">
        <v>4.72</v>
      </c>
      <c r="T12" s="8">
        <v>5.0599999999999996</v>
      </c>
      <c r="U12" s="8">
        <v>4.97</v>
      </c>
      <c r="V12" s="8">
        <v>4.7699999999999996</v>
      </c>
      <c r="W12" s="8">
        <v>4.8</v>
      </c>
      <c r="X12" s="181">
        <f t="shared" si="2"/>
        <v>4.6500000000000004</v>
      </c>
      <c r="Y12" s="144">
        <f>AVERAGE(M12,S12)</f>
        <v>4.7349999999999994</v>
      </c>
      <c r="Z12" s="144">
        <f t="shared" si="1"/>
        <v>5.1099999999999994</v>
      </c>
      <c r="AA12" s="144">
        <f t="shared" si="1"/>
        <v>5</v>
      </c>
      <c r="AB12" s="144">
        <f t="shared" si="1"/>
        <v>4.78</v>
      </c>
      <c r="AC12" s="182">
        <f>AVERAGE(K12,Q12,W12)</f>
        <v>4.7666666666666666</v>
      </c>
    </row>
    <row r="13" spans="1:30">
      <c r="C13" s="15"/>
      <c r="D13" s="15"/>
      <c r="E13" s="19">
        <v>22</v>
      </c>
      <c r="F13" s="13">
        <v>4.5999999999999996</v>
      </c>
      <c r="G13" s="15"/>
      <c r="H13" s="8">
        <v>5.14</v>
      </c>
      <c r="I13" s="8">
        <v>4.9800000000000004</v>
      </c>
      <c r="J13" s="15"/>
      <c r="K13" s="8">
        <v>4.6900000000000004</v>
      </c>
      <c r="L13" s="13">
        <v>4.66</v>
      </c>
      <c r="M13" s="8">
        <v>4.72</v>
      </c>
      <c r="N13" s="8">
        <v>5.23</v>
      </c>
      <c r="O13" s="8">
        <v>4.99</v>
      </c>
      <c r="P13" s="8">
        <v>4.72</v>
      </c>
      <c r="Q13" s="18">
        <v>4.84</v>
      </c>
      <c r="R13" s="8">
        <v>4.6100000000000003</v>
      </c>
      <c r="S13" s="8">
        <v>4.7</v>
      </c>
      <c r="T13" s="8">
        <v>5.09</v>
      </c>
      <c r="U13" s="8">
        <v>4.96</v>
      </c>
      <c r="V13" s="8">
        <v>4.7699999999999996</v>
      </c>
      <c r="W13" s="8">
        <v>4.76</v>
      </c>
      <c r="X13" s="181">
        <f>AVERAGE(F13,L13,R13)</f>
        <v>4.623333333333334</v>
      </c>
      <c r="Y13" s="144">
        <f>AVERAGE(M13,S13)</f>
        <v>4.71</v>
      </c>
      <c r="Z13" s="144">
        <f>AVERAGE(H13,N13,T13)</f>
        <v>5.1533333333333333</v>
      </c>
      <c r="AA13" s="144">
        <f>AVERAGE(I13,O13,U13)</f>
        <v>4.9766666666666666</v>
      </c>
      <c r="AB13" s="144">
        <f>AVERAGE(P13,V13)</f>
        <v>4.7449999999999992</v>
      </c>
      <c r="AC13" s="182">
        <f>AVERAGE(K13,Q13,W13)</f>
        <v>4.7633333333333336</v>
      </c>
    </row>
    <row r="14" spans="1:30">
      <c r="C14" s="15"/>
      <c r="D14" s="15"/>
      <c r="E14" s="19">
        <v>23</v>
      </c>
      <c r="F14" s="13">
        <v>4.5999999999999996</v>
      </c>
      <c r="G14" s="15"/>
      <c r="J14" s="15"/>
      <c r="K14" s="8">
        <v>4.6500000000000004</v>
      </c>
      <c r="L14" s="13">
        <v>4.6399999999999997</v>
      </c>
      <c r="M14" s="8">
        <v>4.7</v>
      </c>
      <c r="N14" s="8">
        <v>5.19</v>
      </c>
      <c r="O14" s="8">
        <v>5</v>
      </c>
      <c r="P14" s="8">
        <v>4.7300000000000004</v>
      </c>
      <c r="Q14" s="18"/>
      <c r="R14" s="8">
        <v>4.5999999999999996</v>
      </c>
      <c r="S14" s="8">
        <v>4.67</v>
      </c>
      <c r="T14" s="8">
        <v>5.12</v>
      </c>
      <c r="U14" s="8">
        <v>4.96</v>
      </c>
      <c r="V14" s="8">
        <v>4.7699999999999996</v>
      </c>
      <c r="W14" s="8">
        <v>4.7699999999999996</v>
      </c>
      <c r="X14" s="183">
        <f>AVERAGE(F14,L14,R14)</f>
        <v>4.6133333333333324</v>
      </c>
      <c r="Y14" s="5">
        <f>AVERAGE(M14,S14)</f>
        <v>4.6850000000000005</v>
      </c>
      <c r="Z14" s="5">
        <f>AVERAGE(N14,T14)</f>
        <v>5.1550000000000002</v>
      </c>
      <c r="AA14" s="5">
        <f>AVERAGE(O14,U14)</f>
        <v>4.9800000000000004</v>
      </c>
      <c r="AB14" s="5">
        <f>AVERAGE(P14,V14)</f>
        <v>4.75</v>
      </c>
      <c r="AC14" s="184">
        <f>AVERAGE(K14,W14)</f>
        <v>4.71</v>
      </c>
    </row>
    <row r="15" spans="1:30">
      <c r="A15" s="16"/>
      <c r="B15" s="1"/>
      <c r="C15" s="4"/>
      <c r="D15" s="1"/>
      <c r="E15" s="19">
        <v>24</v>
      </c>
      <c r="F15" s="54"/>
      <c r="G15" s="15"/>
      <c r="J15" s="15"/>
      <c r="K15" s="8">
        <v>4.67</v>
      </c>
      <c r="L15" s="13">
        <v>4.6100000000000003</v>
      </c>
      <c r="M15" s="8">
        <v>4.6500000000000004</v>
      </c>
      <c r="N15" s="8">
        <v>5.13</v>
      </c>
      <c r="O15" s="8">
        <v>4.9400000000000004</v>
      </c>
      <c r="P15" s="8">
        <v>4.66</v>
      </c>
      <c r="Q15" s="18"/>
      <c r="R15" s="8">
        <v>4.6040000000000001</v>
      </c>
      <c r="S15" s="8">
        <v>4.67</v>
      </c>
      <c r="T15" s="8">
        <v>5.13</v>
      </c>
      <c r="U15" s="8">
        <v>4.96</v>
      </c>
      <c r="V15" s="15"/>
      <c r="W15" s="8">
        <v>4.75</v>
      </c>
      <c r="X15" s="183">
        <f>AVERAGE(L15,R15)</f>
        <v>4.6070000000000002</v>
      </c>
      <c r="Y15" s="5">
        <f>AVERAGE(M15,S15)</f>
        <v>4.66</v>
      </c>
      <c r="Z15" s="5">
        <f>AVERAGE(N15,T15)</f>
        <v>5.13</v>
      </c>
      <c r="AA15" s="5">
        <f>AVERAGE(O15,U15)</f>
        <v>4.95</v>
      </c>
      <c r="AB15" s="5">
        <f>AVERAGE(P15)</f>
        <v>4.66</v>
      </c>
      <c r="AC15" s="184">
        <f>AVERAGE(K15,W15)</f>
        <v>4.71</v>
      </c>
    </row>
    <row r="16" spans="1:30">
      <c r="A16" s="16"/>
      <c r="B16" s="1"/>
      <c r="C16" s="4"/>
      <c r="D16" s="1"/>
      <c r="E16" s="19">
        <v>25</v>
      </c>
      <c r="F16" s="54"/>
      <c r="G16" s="15"/>
      <c r="H16" s="15"/>
      <c r="I16" s="15"/>
      <c r="J16" s="15"/>
      <c r="K16" s="15"/>
      <c r="L16" s="54"/>
      <c r="M16" s="15"/>
      <c r="N16" s="8">
        <v>5.12</v>
      </c>
      <c r="O16" s="8">
        <v>4.9400000000000004</v>
      </c>
      <c r="P16" s="8">
        <v>4.7</v>
      </c>
      <c r="Q16" s="18"/>
      <c r="R16" s="15"/>
      <c r="S16" s="8">
        <v>4.6500000000000004</v>
      </c>
      <c r="T16" s="15"/>
      <c r="U16" s="15"/>
      <c r="V16" s="15"/>
      <c r="W16" s="15"/>
      <c r="X16" s="183"/>
      <c r="Y16" s="5">
        <f>AVERAGE(S16)</f>
        <v>4.6500000000000004</v>
      </c>
      <c r="Z16" s="5">
        <f>AVERAGE(N16)</f>
        <v>5.12</v>
      </c>
      <c r="AA16" s="5">
        <f>AVERAGE(O16)</f>
        <v>4.9400000000000004</v>
      </c>
      <c r="AB16" s="5">
        <f>AVERAGE(P16)</f>
        <v>4.7</v>
      </c>
      <c r="AC16" s="184"/>
    </row>
    <row r="17" spans="1:29" ht="15" thickBot="1">
      <c r="A17" s="16"/>
      <c r="B17" s="1"/>
      <c r="C17" s="4"/>
      <c r="D17" s="1"/>
      <c r="E17" s="19">
        <v>26</v>
      </c>
      <c r="F17" s="13"/>
      <c r="G17" s="8"/>
      <c r="H17" s="8"/>
      <c r="I17" s="8"/>
      <c r="J17" s="8"/>
      <c r="K17" s="8"/>
      <c r="L17" s="13"/>
      <c r="M17" s="8"/>
      <c r="N17" s="8">
        <v>5.0999999999999996</v>
      </c>
      <c r="O17" s="8">
        <v>4.92</v>
      </c>
      <c r="P17" s="8"/>
      <c r="Q17" s="18"/>
      <c r="R17" s="15"/>
      <c r="S17" s="15"/>
      <c r="T17" s="15"/>
      <c r="U17" s="15"/>
      <c r="V17" s="15"/>
      <c r="W17" s="15"/>
      <c r="X17" s="185"/>
      <c r="Y17" s="186"/>
      <c r="Z17" s="186">
        <f>AVERAGE(N17)</f>
        <v>5.0999999999999996</v>
      </c>
      <c r="AA17" s="186">
        <f>AVERAGE(O17)</f>
        <v>4.92</v>
      </c>
      <c r="AB17" s="186"/>
      <c r="AC17" s="187"/>
    </row>
    <row r="18" spans="1:29" ht="15" thickBot="1">
      <c r="A18" s="16"/>
      <c r="B18" s="1"/>
      <c r="C18" s="1"/>
      <c r="D18" s="1"/>
      <c r="E18" s="42" t="s">
        <v>22</v>
      </c>
      <c r="F18" s="302" t="s">
        <v>21</v>
      </c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4"/>
      <c r="Y18" s="304"/>
      <c r="Z18" s="304"/>
      <c r="AA18" s="304"/>
      <c r="AB18" s="304"/>
      <c r="AC18" s="305"/>
    </row>
    <row r="19" spans="1:29">
      <c r="A19" s="55"/>
      <c r="B19" s="1"/>
      <c r="C19" s="1"/>
      <c r="D19" s="1"/>
      <c r="E19" s="28"/>
      <c r="F19" s="130" t="s">
        <v>1</v>
      </c>
      <c r="G19" s="139" t="s">
        <v>2</v>
      </c>
      <c r="H19" s="141" t="s">
        <v>3</v>
      </c>
      <c r="I19" s="139" t="s">
        <v>4</v>
      </c>
      <c r="J19" s="139" t="s">
        <v>5</v>
      </c>
      <c r="K19" s="142" t="s">
        <v>6</v>
      </c>
      <c r="L19" s="130" t="s">
        <v>7</v>
      </c>
      <c r="M19" s="139" t="s">
        <v>8</v>
      </c>
      <c r="N19" s="141" t="s">
        <v>9</v>
      </c>
      <c r="O19" s="139" t="s">
        <v>10</v>
      </c>
      <c r="P19" s="139" t="s">
        <v>11</v>
      </c>
      <c r="Q19" s="142" t="s">
        <v>12</v>
      </c>
      <c r="R19" s="130" t="s">
        <v>13</v>
      </c>
      <c r="S19" s="139" t="s">
        <v>14</v>
      </c>
      <c r="T19" s="141" t="s">
        <v>15</v>
      </c>
      <c r="U19" s="139" t="s">
        <v>16</v>
      </c>
      <c r="V19" s="139" t="s">
        <v>17</v>
      </c>
      <c r="W19" s="141" t="s">
        <v>18</v>
      </c>
      <c r="X19" s="188" t="s">
        <v>53</v>
      </c>
      <c r="Y19" s="189" t="s">
        <v>54</v>
      </c>
      <c r="Z19" s="189" t="s">
        <v>50</v>
      </c>
      <c r="AA19" s="189" t="s">
        <v>49</v>
      </c>
      <c r="AB19" s="189" t="s">
        <v>51</v>
      </c>
      <c r="AC19" s="190" t="s">
        <v>52</v>
      </c>
    </row>
    <row r="20" spans="1:29">
      <c r="A20" s="1"/>
      <c r="B20" s="1"/>
      <c r="C20" s="1"/>
      <c r="D20" s="1"/>
      <c r="E20" s="11"/>
      <c r="F20" s="39"/>
      <c r="G20" s="40"/>
      <c r="H20" s="40"/>
      <c r="I20" s="40"/>
      <c r="J20" s="40"/>
      <c r="K20" s="131"/>
      <c r="L20" s="133"/>
      <c r="M20" s="133"/>
      <c r="N20" s="133"/>
      <c r="O20" s="133"/>
      <c r="P20" s="133"/>
      <c r="Q20" s="133"/>
      <c r="R20" s="39"/>
      <c r="S20" s="40"/>
      <c r="T20" s="40"/>
      <c r="U20" s="40"/>
      <c r="V20" s="40"/>
      <c r="W20" s="40"/>
      <c r="X20" s="191"/>
      <c r="Y20" s="17"/>
      <c r="Z20" s="17"/>
      <c r="AA20" s="17"/>
      <c r="AB20" s="17"/>
      <c r="AC20" s="192"/>
    </row>
    <row r="21" spans="1:29">
      <c r="E21" s="11"/>
      <c r="F21" s="54"/>
      <c r="G21" s="15"/>
      <c r="H21" s="15"/>
      <c r="I21" s="15"/>
      <c r="J21" s="15"/>
      <c r="K21" s="41"/>
      <c r="L21" s="133"/>
      <c r="M21" s="133"/>
      <c r="N21" s="133"/>
      <c r="O21" s="133"/>
      <c r="P21" s="133"/>
      <c r="Q21" s="133"/>
      <c r="R21" s="54"/>
      <c r="S21" s="15"/>
      <c r="T21" s="15"/>
      <c r="U21" s="15"/>
      <c r="V21" s="8"/>
      <c r="W21" s="15"/>
      <c r="X21" s="193"/>
      <c r="Y21" s="6"/>
      <c r="Z21" s="6"/>
      <c r="AA21" s="6"/>
      <c r="AB21" s="6"/>
      <c r="AC21" s="194"/>
    </row>
    <row r="22" spans="1:29">
      <c r="E22" s="19" t="s">
        <v>36</v>
      </c>
      <c r="F22" s="13">
        <v>4.51</v>
      </c>
      <c r="G22" s="8">
        <v>4.43</v>
      </c>
      <c r="H22" s="8">
        <v>5.16</v>
      </c>
      <c r="I22" s="8">
        <v>4.93</v>
      </c>
      <c r="J22" s="8">
        <v>4.5999999999999996</v>
      </c>
      <c r="K22" s="18">
        <v>4.53</v>
      </c>
      <c r="L22" s="8">
        <v>4.5999999999999996</v>
      </c>
      <c r="M22" s="8">
        <v>4.63</v>
      </c>
      <c r="N22" s="8">
        <v>5.14</v>
      </c>
      <c r="O22" s="8">
        <v>5.01</v>
      </c>
      <c r="P22" s="8">
        <v>4.67</v>
      </c>
      <c r="Q22" s="56">
        <v>4.76</v>
      </c>
      <c r="R22" s="13">
        <v>4.5599999999999996</v>
      </c>
      <c r="S22" s="8">
        <v>4.59</v>
      </c>
      <c r="T22" s="8">
        <v>5.1100000000000003</v>
      </c>
      <c r="U22" s="8">
        <v>4.95</v>
      </c>
      <c r="V22" s="8">
        <v>4.7699999999999996</v>
      </c>
      <c r="W22" s="8">
        <v>4.7</v>
      </c>
      <c r="X22" s="183">
        <f>AVERAGE(F22,L22,R22)</f>
        <v>4.5566666666666658</v>
      </c>
      <c r="Y22" s="5">
        <f t="shared" ref="Y22:AB22" si="3">AVERAGE(G22,M22,S22)</f>
        <v>4.55</v>
      </c>
      <c r="Z22" s="5">
        <f t="shared" si="3"/>
        <v>5.1366666666666667</v>
      </c>
      <c r="AA22" s="5">
        <f t="shared" si="3"/>
        <v>4.9633333333333338</v>
      </c>
      <c r="AB22" s="5">
        <f t="shared" si="3"/>
        <v>4.68</v>
      </c>
      <c r="AC22" s="184">
        <f>AVERAGE(K22,Q22,W22)</f>
        <v>4.6633333333333331</v>
      </c>
    </row>
    <row r="23" spans="1:29">
      <c r="E23" s="19"/>
      <c r="F23" s="54"/>
      <c r="G23" s="15"/>
      <c r="H23" s="8"/>
      <c r="I23" s="8"/>
      <c r="J23" s="15"/>
      <c r="K23" s="41"/>
      <c r="L23" s="8"/>
      <c r="M23" s="8"/>
      <c r="N23" s="8"/>
      <c r="O23" s="8"/>
      <c r="P23" s="56"/>
      <c r="Q23" s="8"/>
      <c r="R23" s="120"/>
      <c r="S23" s="35"/>
      <c r="T23" s="8"/>
      <c r="U23" s="8"/>
      <c r="V23" s="8"/>
      <c r="W23" s="8"/>
      <c r="X23" s="183"/>
      <c r="Y23" s="5"/>
      <c r="Z23" s="5"/>
      <c r="AA23" s="5"/>
      <c r="AB23" s="5"/>
      <c r="AC23" s="184"/>
    </row>
    <row r="24" spans="1:29">
      <c r="E24" s="57" t="s">
        <v>35</v>
      </c>
      <c r="F24" s="13">
        <v>4.54</v>
      </c>
      <c r="G24" s="8">
        <v>4.37</v>
      </c>
      <c r="H24" s="8">
        <v>4.9000000000000004</v>
      </c>
      <c r="I24" s="8">
        <v>4.62</v>
      </c>
      <c r="J24" s="8">
        <v>4.6500000000000004</v>
      </c>
      <c r="K24" s="18">
        <v>4.49</v>
      </c>
      <c r="L24" s="9">
        <v>4.51</v>
      </c>
      <c r="M24" s="9">
        <v>4.33</v>
      </c>
      <c r="N24" s="96">
        <v>4.8099999999999996</v>
      </c>
      <c r="O24" s="96">
        <v>4.62</v>
      </c>
      <c r="P24" s="9">
        <v>4.6500000000000004</v>
      </c>
      <c r="Q24" s="9">
        <v>4.4400000000000004</v>
      </c>
      <c r="R24" s="36">
        <v>4.5</v>
      </c>
      <c r="S24" s="9">
        <v>4.3600000000000003</v>
      </c>
      <c r="T24" s="9">
        <v>4.8</v>
      </c>
      <c r="U24" s="9">
        <v>4.63</v>
      </c>
      <c r="V24" s="9">
        <v>4.7</v>
      </c>
      <c r="W24" s="9">
        <v>4.49</v>
      </c>
      <c r="X24" s="183">
        <f>AVERAGE(F24,L24,R24)</f>
        <v>4.5166666666666666</v>
      </c>
      <c r="Y24" s="5">
        <f t="shared" ref="Y24:Y25" si="4">AVERAGE(G24,M24,S24)</f>
        <v>4.3533333333333326</v>
      </c>
      <c r="Z24" s="5">
        <f t="shared" ref="Z24:Z25" si="5">AVERAGE(H24,N24,T24)</f>
        <v>4.8366666666666669</v>
      </c>
      <c r="AA24" s="5">
        <f t="shared" ref="AA24:AA25" si="6">AVERAGE(I24,O24,U24)</f>
        <v>4.623333333333334</v>
      </c>
      <c r="AB24" s="5">
        <f t="shared" ref="AB24:AB25" si="7">AVERAGE(J24,P24,V24)</f>
        <v>4.666666666666667</v>
      </c>
      <c r="AC24" s="184">
        <f>AVERAGE(K24,Q24,W24)</f>
        <v>4.4733333333333336</v>
      </c>
    </row>
    <row r="25" spans="1:29" s="98" customFormat="1" ht="42" customHeight="1" thickBot="1">
      <c r="E25" s="138" t="s">
        <v>67</v>
      </c>
      <c r="F25" s="134">
        <v>15</v>
      </c>
      <c r="G25" s="135">
        <v>18</v>
      </c>
      <c r="H25" s="135">
        <v>15</v>
      </c>
      <c r="I25" s="135">
        <v>15</v>
      </c>
      <c r="J25" s="135">
        <v>18</v>
      </c>
      <c r="K25" s="136">
        <v>16</v>
      </c>
      <c r="L25" s="135">
        <v>16</v>
      </c>
      <c r="M25" s="135">
        <v>16</v>
      </c>
      <c r="N25" s="135">
        <v>14</v>
      </c>
      <c r="O25" s="135">
        <v>14</v>
      </c>
      <c r="P25" s="135">
        <v>17</v>
      </c>
      <c r="Q25" s="136">
        <v>18</v>
      </c>
      <c r="R25" s="50">
        <v>17</v>
      </c>
      <c r="S25" s="50">
        <v>16</v>
      </c>
      <c r="T25" s="50">
        <v>16</v>
      </c>
      <c r="U25" s="50">
        <v>16</v>
      </c>
      <c r="V25" s="50">
        <v>17</v>
      </c>
      <c r="W25" s="50">
        <v>16</v>
      </c>
      <c r="X25" s="195">
        <f t="shared" ref="X25" si="8">AVERAGE(F25,L25,R25)</f>
        <v>16</v>
      </c>
      <c r="Y25" s="196">
        <f t="shared" si="4"/>
        <v>16.666666666666668</v>
      </c>
      <c r="Z25" s="196">
        <f t="shared" si="5"/>
        <v>15</v>
      </c>
      <c r="AA25" s="196">
        <f t="shared" si="6"/>
        <v>15</v>
      </c>
      <c r="AB25" s="196">
        <f t="shared" si="7"/>
        <v>17.333333333333332</v>
      </c>
      <c r="AC25" s="197">
        <f t="shared" ref="AC25" si="9">AVERAGE(K25,Q25,W25)</f>
        <v>16.666666666666668</v>
      </c>
    </row>
    <row r="26" spans="1:29">
      <c r="B26" s="3"/>
      <c r="E26" s="11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10"/>
      <c r="S26" s="10"/>
      <c r="T26" s="10"/>
      <c r="U26" s="10"/>
      <c r="V26" s="112"/>
      <c r="W26" s="10"/>
    </row>
    <row r="27" spans="1:29">
      <c r="B27" s="3"/>
      <c r="E27" s="117"/>
      <c r="F27" s="113"/>
      <c r="G27" s="6"/>
      <c r="H27" s="6"/>
      <c r="I27" s="6"/>
      <c r="J27" s="6"/>
      <c r="K27" s="6"/>
      <c r="L27" s="6"/>
      <c r="M27" s="6"/>
      <c r="N27" s="10"/>
      <c r="O27" s="6"/>
      <c r="P27" s="10"/>
      <c r="Q27" s="10"/>
      <c r="R27" s="10"/>
      <c r="S27" s="10"/>
      <c r="T27" s="10"/>
      <c r="U27" s="10"/>
      <c r="V27" s="10"/>
      <c r="W27" s="10"/>
    </row>
    <row r="28" spans="1:29">
      <c r="E28" s="117"/>
      <c r="F28" s="6"/>
      <c r="G28" s="6"/>
      <c r="H28" s="6"/>
      <c r="I28" s="6"/>
      <c r="J28" s="6"/>
      <c r="K28" s="6"/>
      <c r="L28" s="6"/>
      <c r="M28" s="6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9">
      <c r="E29" s="117"/>
      <c r="F29" s="6"/>
      <c r="G29" s="6"/>
      <c r="H29" s="6"/>
      <c r="I29" s="6"/>
      <c r="J29" s="6"/>
      <c r="K29" s="6"/>
      <c r="L29" s="6"/>
      <c r="M29" s="6"/>
      <c r="N29" s="6"/>
      <c r="O29" s="6"/>
      <c r="P29" s="8"/>
      <c r="Q29" s="6"/>
      <c r="R29" s="6"/>
      <c r="S29" s="6"/>
      <c r="T29" s="6"/>
      <c r="U29" s="6"/>
      <c r="V29" s="6"/>
      <c r="W29" s="6"/>
    </row>
    <row r="30" spans="1:29">
      <c r="E30" s="117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9">
      <c r="E31" s="117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9">
      <c r="E32" s="117"/>
      <c r="F32" s="1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2:25">
      <c r="E33" s="117"/>
      <c r="F33" s="1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2:25">
      <c r="E34" s="117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2:25">
      <c r="E35" s="117"/>
      <c r="F35" s="114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2:25">
      <c r="E36" s="117"/>
      <c r="F36" s="1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2:25">
      <c r="E37" s="117"/>
      <c r="F37" s="1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2:25">
      <c r="E38" s="117"/>
      <c r="F38" s="15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2:25">
      <c r="E39" s="117"/>
      <c r="F39" s="15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2:25">
      <c r="E40" s="117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2:25">
      <c r="E41" s="117"/>
      <c r="F41" s="15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2:25">
      <c r="E42" s="117"/>
      <c r="F42" s="15"/>
      <c r="G42" s="6"/>
      <c r="H42" s="10"/>
      <c r="I42" s="6"/>
      <c r="J42" s="10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2:25">
      <c r="E43" s="117"/>
      <c r="F43" s="15"/>
      <c r="G43" s="6"/>
      <c r="H43" s="6"/>
      <c r="I43" s="10"/>
      <c r="J43" s="10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2:25">
      <c r="B44" t="s">
        <v>66</v>
      </c>
      <c r="E44" s="117"/>
      <c r="F44" s="6"/>
      <c r="G44" s="6"/>
      <c r="H44" s="6"/>
      <c r="I44" s="1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2:25">
      <c r="E45" s="117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2:25">
      <c r="E46" s="117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2:25">
      <c r="D47" s="6"/>
      <c r="E47" s="117"/>
      <c r="F47" s="15"/>
      <c r="G47" s="6"/>
      <c r="H47" s="6"/>
      <c r="I47" s="6"/>
      <c r="J47" s="6"/>
      <c r="K47" s="6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6"/>
      <c r="Y47" s="6"/>
    </row>
    <row r="48" spans="2:25">
      <c r="E48" s="117"/>
      <c r="F48" s="15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38"/>
    </row>
    <row r="49" spans="2:28" s="240" customFormat="1" ht="18">
      <c r="B49" s="239"/>
      <c r="E49" s="240" t="s">
        <v>30</v>
      </c>
      <c r="F49" s="241"/>
      <c r="G49" s="242"/>
      <c r="H49" s="242"/>
      <c r="I49" s="242"/>
      <c r="J49" s="240" t="s">
        <v>31</v>
      </c>
      <c r="K49" s="242"/>
      <c r="L49" s="242"/>
      <c r="M49" s="242"/>
      <c r="N49" s="242"/>
      <c r="O49" s="242"/>
      <c r="P49" s="240" t="s">
        <v>32</v>
      </c>
      <c r="Q49" s="242"/>
      <c r="R49" s="242"/>
      <c r="S49" s="242"/>
      <c r="T49" s="242"/>
      <c r="U49" s="242"/>
      <c r="V49" s="242"/>
      <c r="W49" s="242"/>
      <c r="X49" s="240" t="s">
        <v>75</v>
      </c>
    </row>
    <row r="50" spans="2:28">
      <c r="W50" s="6"/>
    </row>
    <row r="51" spans="2:28">
      <c r="B51" s="7"/>
      <c r="W51" s="6"/>
    </row>
    <row r="52" spans="2:28">
      <c r="B52" s="7"/>
      <c r="E52" s="117"/>
      <c r="F52" s="115"/>
      <c r="G52" s="108"/>
      <c r="H52" s="6"/>
      <c r="I52" s="108"/>
      <c r="J52" s="108"/>
      <c r="K52" s="108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2:28">
      <c r="B53" s="7"/>
      <c r="E53" s="117"/>
      <c r="F53" s="108"/>
      <c r="G53" s="108"/>
      <c r="H53" s="108"/>
      <c r="I53" s="108"/>
      <c r="J53" s="108"/>
      <c r="K53" s="108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2:28">
      <c r="B54" s="7"/>
      <c r="W54" s="6"/>
    </row>
    <row r="55" spans="2:28">
      <c r="B55" s="7"/>
    </row>
    <row r="56" spans="2:28" ht="15" thickBot="1">
      <c r="B56" s="7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2:28" ht="15" thickBot="1">
      <c r="B57" s="7"/>
      <c r="W57" s="198"/>
      <c r="X57" s="199"/>
      <c r="Y57" s="199" t="s">
        <v>73</v>
      </c>
      <c r="Z57" s="199"/>
      <c r="AA57" s="199"/>
      <c r="AB57" s="200"/>
    </row>
    <row r="58" spans="2:28" ht="15" thickBot="1">
      <c r="B58" s="7"/>
      <c r="D58" s="177" t="s">
        <v>23</v>
      </c>
      <c r="E58" s="293" t="s">
        <v>61</v>
      </c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4"/>
      <c r="X58" s="294"/>
      <c r="Y58" s="294"/>
      <c r="Z58" s="294"/>
      <c r="AA58" s="294"/>
      <c r="AB58" s="295"/>
    </row>
    <row r="59" spans="2:28">
      <c r="B59" s="7"/>
      <c r="D59" s="176"/>
      <c r="E59" s="170" t="s">
        <v>1</v>
      </c>
      <c r="F59" s="171" t="s">
        <v>2</v>
      </c>
      <c r="G59" s="172" t="s">
        <v>3</v>
      </c>
      <c r="H59" s="171" t="s">
        <v>4</v>
      </c>
      <c r="I59" s="171" t="s">
        <v>5</v>
      </c>
      <c r="J59" s="173" t="s">
        <v>6</v>
      </c>
      <c r="K59" s="174" t="s">
        <v>7</v>
      </c>
      <c r="L59" s="171" t="s">
        <v>8</v>
      </c>
      <c r="M59" s="172" t="s">
        <v>9</v>
      </c>
      <c r="N59" s="171" t="s">
        <v>10</v>
      </c>
      <c r="O59" s="171" t="s">
        <v>11</v>
      </c>
      <c r="P59" s="172" t="s">
        <v>12</v>
      </c>
      <c r="Q59" s="174" t="s">
        <v>13</v>
      </c>
      <c r="R59" s="171" t="s">
        <v>14</v>
      </c>
      <c r="S59" s="172" t="s">
        <v>15</v>
      </c>
      <c r="T59" s="171" t="s">
        <v>16</v>
      </c>
      <c r="U59" s="171" t="s">
        <v>17</v>
      </c>
      <c r="V59" s="172" t="s">
        <v>18</v>
      </c>
      <c r="W59" s="201" t="s">
        <v>53</v>
      </c>
      <c r="X59" s="202" t="s">
        <v>54</v>
      </c>
      <c r="Y59" s="202" t="s">
        <v>50</v>
      </c>
      <c r="Z59" s="202" t="s">
        <v>49</v>
      </c>
      <c r="AA59" s="202" t="s">
        <v>51</v>
      </c>
      <c r="AB59" s="203" t="s">
        <v>52</v>
      </c>
    </row>
    <row r="60" spans="2:28">
      <c r="B60" s="7"/>
      <c r="D60" s="175" t="s">
        <v>0</v>
      </c>
      <c r="E60" s="45">
        <v>6.54</v>
      </c>
      <c r="F60" s="46">
        <v>6.54</v>
      </c>
      <c r="G60" s="162">
        <v>6.4</v>
      </c>
      <c r="H60" s="162">
        <v>6.4</v>
      </c>
      <c r="I60" s="162">
        <v>6.59</v>
      </c>
      <c r="J60" s="166">
        <v>6.59</v>
      </c>
      <c r="K60" s="46">
        <v>6.53</v>
      </c>
      <c r="L60" s="32">
        <v>6.53</v>
      </c>
      <c r="M60" s="32">
        <v>6.35</v>
      </c>
      <c r="N60" s="32">
        <v>6.35</v>
      </c>
      <c r="O60" s="32">
        <v>6.52</v>
      </c>
      <c r="P60" s="32">
        <v>6.52</v>
      </c>
      <c r="Q60" s="33">
        <v>6.52</v>
      </c>
      <c r="R60" s="32">
        <v>6.52</v>
      </c>
      <c r="S60" s="32">
        <v>6.35</v>
      </c>
      <c r="T60" s="32">
        <v>6.35</v>
      </c>
      <c r="U60" s="32">
        <v>6.57</v>
      </c>
      <c r="V60" s="32">
        <v>6.57</v>
      </c>
      <c r="W60" s="204">
        <f>AVERAGE(E60,K60,Q60)</f>
        <v>6.53</v>
      </c>
      <c r="X60" s="178">
        <f t="shared" ref="X60:AB60" si="10">AVERAGE(F60,L60,R60)</f>
        <v>6.53</v>
      </c>
      <c r="Y60" s="178">
        <f t="shared" si="10"/>
        <v>6.3666666666666671</v>
      </c>
      <c r="Z60" s="178">
        <f t="shared" si="10"/>
        <v>6.3666666666666671</v>
      </c>
      <c r="AA60" s="178">
        <f t="shared" si="10"/>
        <v>6.56</v>
      </c>
      <c r="AB60" s="205">
        <f t="shared" si="10"/>
        <v>6.56</v>
      </c>
    </row>
    <row r="61" spans="2:28">
      <c r="B61" s="7"/>
      <c r="D61" s="12" t="s">
        <v>24</v>
      </c>
      <c r="E61" s="13">
        <v>4.5999999999999996</v>
      </c>
      <c r="F61" s="8">
        <v>4.5</v>
      </c>
      <c r="G61" s="124">
        <v>5.14</v>
      </c>
      <c r="H61" s="124">
        <v>4.9800000000000004</v>
      </c>
      <c r="I61" s="124">
        <v>4.7699999999999996</v>
      </c>
      <c r="J61" s="167">
        <v>4.67</v>
      </c>
      <c r="K61" s="8">
        <v>4.6100000000000003</v>
      </c>
      <c r="L61" s="8">
        <v>4.6500000000000004</v>
      </c>
      <c r="M61" s="8">
        <v>5.0999999999999996</v>
      </c>
      <c r="N61" s="8">
        <v>4.92</v>
      </c>
      <c r="O61" s="8">
        <v>4.7</v>
      </c>
      <c r="P61" s="8">
        <v>4.84</v>
      </c>
      <c r="Q61" s="13">
        <v>4.5999999999999996</v>
      </c>
      <c r="R61" s="8">
        <v>4.6500000000000004</v>
      </c>
      <c r="S61" s="8">
        <v>5.13</v>
      </c>
      <c r="T61" s="8">
        <v>4.96</v>
      </c>
      <c r="U61" s="8">
        <v>4.7699999999999996</v>
      </c>
      <c r="V61" s="8">
        <v>4.75</v>
      </c>
      <c r="W61" s="183">
        <f>AVERAGE(E61,K61,Q61)</f>
        <v>4.6033333333333335</v>
      </c>
      <c r="X61" s="5">
        <f t="shared" ref="X61:X64" si="11">AVERAGE(F61,L61,R61)</f>
        <v>4.6000000000000005</v>
      </c>
      <c r="Y61" s="5">
        <f t="shared" ref="Y61:Y64" si="12">AVERAGE(G61,M61,S61)</f>
        <v>5.1233333333333322</v>
      </c>
      <c r="Z61" s="5">
        <f t="shared" ref="Z61:Z64" si="13">AVERAGE(H61,N61,T61)</f>
        <v>4.9533333333333331</v>
      </c>
      <c r="AA61" s="5">
        <f t="shared" ref="AA61:AA64" si="14">AVERAGE(I61,O61,U61)</f>
        <v>4.7466666666666661</v>
      </c>
      <c r="AB61" s="184">
        <f t="shared" ref="AB61:AB62" si="15">AVERAGE(J61,P61,V61)</f>
        <v>4.753333333333333</v>
      </c>
    </row>
    <row r="62" spans="2:28">
      <c r="B62" s="7"/>
      <c r="C62" s="133"/>
      <c r="D62" s="54" t="s">
        <v>34</v>
      </c>
      <c r="E62" s="13">
        <v>4.51</v>
      </c>
      <c r="F62" s="8">
        <v>4.43</v>
      </c>
      <c r="G62" s="124">
        <v>5.16</v>
      </c>
      <c r="H62" s="124">
        <v>4.93</v>
      </c>
      <c r="I62" s="124">
        <v>4.5999999999999996</v>
      </c>
      <c r="J62" s="167">
        <v>4.53</v>
      </c>
      <c r="K62" s="8">
        <v>4.5999999999999996</v>
      </c>
      <c r="L62" s="8">
        <v>4.63</v>
      </c>
      <c r="M62" s="8">
        <v>5.14</v>
      </c>
      <c r="N62" s="8">
        <v>5.01</v>
      </c>
      <c r="O62" s="8">
        <v>4.67</v>
      </c>
      <c r="P62" s="8">
        <v>4.76</v>
      </c>
      <c r="Q62" s="120">
        <v>4.5599999999999996</v>
      </c>
      <c r="R62" s="35">
        <v>4.59</v>
      </c>
      <c r="S62" s="8">
        <v>5.1100000000000003</v>
      </c>
      <c r="T62" s="8">
        <v>4.95</v>
      </c>
      <c r="U62" s="8">
        <v>4.7699999999999996</v>
      </c>
      <c r="V62" s="8">
        <v>4.7</v>
      </c>
      <c r="W62" s="183">
        <f t="shared" ref="W62:W64" si="16">AVERAGE(E62,K62,Q62)</f>
        <v>4.5566666666666658</v>
      </c>
      <c r="X62" s="5">
        <f t="shared" si="11"/>
        <v>4.55</v>
      </c>
      <c r="Y62" s="5">
        <f t="shared" si="12"/>
        <v>5.1366666666666667</v>
      </c>
      <c r="Z62" s="5">
        <f t="shared" si="13"/>
        <v>4.9633333333333338</v>
      </c>
      <c r="AA62" s="5">
        <f t="shared" si="14"/>
        <v>4.68</v>
      </c>
      <c r="AB62" s="184">
        <f t="shared" si="15"/>
        <v>4.6633333333333331</v>
      </c>
    </row>
    <row r="63" spans="2:28">
      <c r="B63" s="7"/>
      <c r="C63" s="133"/>
      <c r="D63" s="132" t="s">
        <v>25</v>
      </c>
      <c r="E63" s="36">
        <v>4.54</v>
      </c>
      <c r="F63" s="9">
        <v>4.37</v>
      </c>
      <c r="G63" s="163">
        <v>4.9000000000000004</v>
      </c>
      <c r="H63" s="163">
        <v>4.62</v>
      </c>
      <c r="I63" s="163">
        <v>4.6500000000000004</v>
      </c>
      <c r="J63" s="168">
        <v>4.49</v>
      </c>
      <c r="K63" s="9">
        <v>4.51</v>
      </c>
      <c r="L63" s="9">
        <v>4.33</v>
      </c>
      <c r="M63" s="96">
        <v>4.8099999999999996</v>
      </c>
      <c r="N63" s="96">
        <v>4.62</v>
      </c>
      <c r="O63" s="9">
        <v>4.6500000000000004</v>
      </c>
      <c r="P63" s="9">
        <v>4.4400000000000004</v>
      </c>
      <c r="Q63" s="36">
        <v>4.5</v>
      </c>
      <c r="R63" s="9">
        <v>4.3600000000000003</v>
      </c>
      <c r="S63" s="9">
        <v>4.8</v>
      </c>
      <c r="T63" s="9">
        <v>4.63</v>
      </c>
      <c r="U63" s="9">
        <v>4.7</v>
      </c>
      <c r="V63" s="9">
        <v>4.49</v>
      </c>
      <c r="W63" s="183">
        <f t="shared" si="16"/>
        <v>4.5166666666666666</v>
      </c>
      <c r="X63" s="5">
        <f t="shared" si="11"/>
        <v>4.3533333333333326</v>
      </c>
      <c r="Y63" s="5">
        <f t="shared" si="12"/>
        <v>4.8366666666666669</v>
      </c>
      <c r="Z63" s="5">
        <f t="shared" si="13"/>
        <v>4.623333333333334</v>
      </c>
      <c r="AA63" s="5">
        <f t="shared" si="14"/>
        <v>4.666666666666667</v>
      </c>
      <c r="AB63" s="184">
        <f>AVERAGE(J63,P63,V63)</f>
        <v>4.4733333333333336</v>
      </c>
    </row>
    <row r="64" spans="2:28" ht="29.4" thickBot="1">
      <c r="B64" s="7"/>
      <c r="D64" s="118" t="s">
        <v>33</v>
      </c>
      <c r="E64" s="52">
        <v>15</v>
      </c>
      <c r="F64" s="53">
        <v>18</v>
      </c>
      <c r="G64" s="164">
        <v>15</v>
      </c>
      <c r="H64" s="164">
        <v>15</v>
      </c>
      <c r="I64" s="164">
        <v>18</v>
      </c>
      <c r="J64" s="165">
        <v>16</v>
      </c>
      <c r="K64" s="53">
        <v>16</v>
      </c>
      <c r="L64" s="53">
        <v>16</v>
      </c>
      <c r="M64" s="53">
        <v>14</v>
      </c>
      <c r="N64" s="53">
        <v>14</v>
      </c>
      <c r="O64" s="53">
        <v>17</v>
      </c>
      <c r="P64" s="53">
        <v>18</v>
      </c>
      <c r="Q64" s="169">
        <v>17</v>
      </c>
      <c r="R64" s="49">
        <v>16</v>
      </c>
      <c r="S64" s="49">
        <v>16</v>
      </c>
      <c r="T64" s="49">
        <v>16</v>
      </c>
      <c r="U64" s="50">
        <v>17</v>
      </c>
      <c r="V64" s="49">
        <v>16</v>
      </c>
      <c r="W64" s="195">
        <f t="shared" si="16"/>
        <v>16</v>
      </c>
      <c r="X64" s="196">
        <f t="shared" si="11"/>
        <v>16.666666666666668</v>
      </c>
      <c r="Y64" s="196">
        <f t="shared" si="12"/>
        <v>15</v>
      </c>
      <c r="Z64" s="196">
        <f t="shared" si="13"/>
        <v>15</v>
      </c>
      <c r="AA64" s="196">
        <f t="shared" si="14"/>
        <v>17.333333333333332</v>
      </c>
      <c r="AB64" s="197">
        <f>AVERAGE(J64,P64,V64)</f>
        <v>16.666666666666668</v>
      </c>
    </row>
    <row r="65" spans="2:2">
      <c r="B65" s="7"/>
    </row>
    <row r="66" spans="2:2">
      <c r="B66" s="7"/>
    </row>
    <row r="67" spans="2:2">
      <c r="B67" s="7"/>
    </row>
    <row r="68" spans="2:2">
      <c r="B68" s="7"/>
    </row>
    <row r="69" spans="2:2">
      <c r="B69" s="7"/>
    </row>
    <row r="70" spans="2:2">
      <c r="B70" s="7"/>
    </row>
    <row r="71" spans="2:2">
      <c r="B71" s="7"/>
    </row>
    <row r="72" spans="2:2">
      <c r="B72" s="7"/>
    </row>
    <row r="73" spans="2:2">
      <c r="B73" s="7"/>
    </row>
    <row r="74" spans="2:2">
      <c r="B74" s="7"/>
    </row>
    <row r="75" spans="2:2">
      <c r="B75" s="7"/>
    </row>
    <row r="76" spans="2:2">
      <c r="B76" s="7"/>
    </row>
    <row r="77" spans="2:2">
      <c r="B77" s="7"/>
    </row>
    <row r="78" spans="2:2">
      <c r="B78" s="7"/>
    </row>
    <row r="79" spans="2:2">
      <c r="B79" s="7"/>
    </row>
    <row r="80" spans="2:2">
      <c r="B80" s="7"/>
    </row>
    <row r="81" spans="2:25">
      <c r="B81" s="7"/>
    </row>
    <row r="82" spans="2:25">
      <c r="B82" s="7"/>
      <c r="W82" s="15"/>
      <c r="X82" s="15"/>
    </row>
    <row r="83" spans="2:25">
      <c r="B83" s="7"/>
      <c r="X83" s="15"/>
    </row>
    <row r="84" spans="2:25">
      <c r="B84" s="7"/>
    </row>
    <row r="85" spans="2:25">
      <c r="B85" s="7"/>
    </row>
    <row r="86" spans="2:25">
      <c r="B86" s="7"/>
    </row>
    <row r="87" spans="2:25">
      <c r="B87" s="7"/>
    </row>
    <row r="88" spans="2:25">
      <c r="B88" s="7"/>
    </row>
    <row r="89" spans="2:25" s="244" customFormat="1" ht="13.8">
      <c r="B89" s="243"/>
      <c r="C89" s="244" t="s">
        <v>78</v>
      </c>
      <c r="G89" s="244" t="s">
        <v>79</v>
      </c>
      <c r="N89" s="244" t="s">
        <v>80</v>
      </c>
      <c r="X89" s="245"/>
    </row>
    <row r="90" spans="2:25">
      <c r="B90" s="7"/>
      <c r="C90" s="6"/>
      <c r="E90" s="6"/>
    </row>
    <row r="91" spans="2:25">
      <c r="B91" s="7"/>
      <c r="C91" s="6"/>
      <c r="D91" s="15"/>
      <c r="E91" s="6"/>
    </row>
    <row r="92" spans="2:25">
      <c r="B92" s="7"/>
      <c r="C92" s="6"/>
      <c r="K92" s="51"/>
    </row>
    <row r="93" spans="2:25" ht="24" thickBot="1">
      <c r="B93" s="7"/>
      <c r="C93" s="6"/>
      <c r="D93" s="237" t="s">
        <v>76</v>
      </c>
      <c r="E93" s="6"/>
    </row>
    <row r="94" spans="2:25" ht="20.399999999999999" customHeight="1">
      <c r="B94" s="7"/>
      <c r="D94" s="206" t="s">
        <v>26</v>
      </c>
      <c r="E94" s="207" t="s">
        <v>23</v>
      </c>
      <c r="F94" s="208" t="s">
        <v>70</v>
      </c>
      <c r="G94" s="207" t="s">
        <v>71</v>
      </c>
      <c r="H94" s="209" t="s">
        <v>72</v>
      </c>
      <c r="I94" s="207" t="s">
        <v>73</v>
      </c>
      <c r="J94" s="210" t="s">
        <v>74</v>
      </c>
    </row>
    <row r="95" spans="2:25">
      <c r="B95" s="7"/>
      <c r="D95" s="211" t="s">
        <v>53</v>
      </c>
      <c r="E95" s="127" t="s">
        <v>0</v>
      </c>
      <c r="F95" s="146">
        <v>6.54</v>
      </c>
      <c r="G95" s="147">
        <v>6.53</v>
      </c>
      <c r="H95" s="147">
        <v>6.52</v>
      </c>
      <c r="I95" s="144">
        <v>6.53</v>
      </c>
      <c r="J95" s="212">
        <v>1.0000000000000231E-2</v>
      </c>
    </row>
    <row r="96" spans="2:25">
      <c r="B96" s="7"/>
      <c r="D96" s="213" t="s">
        <v>53</v>
      </c>
      <c r="E96" s="128" t="s">
        <v>24</v>
      </c>
      <c r="F96" s="147">
        <v>4.5999999999999996</v>
      </c>
      <c r="G96" s="147">
        <v>4.6100000000000003</v>
      </c>
      <c r="H96" s="147">
        <v>4.5999999999999996</v>
      </c>
      <c r="I96" s="144">
        <v>4.6033333333333335</v>
      </c>
      <c r="J96" s="214">
        <v>5.7735026918966474E-3</v>
      </c>
      <c r="R96" s="15"/>
      <c r="S96" s="15"/>
      <c r="T96" s="15"/>
      <c r="U96" s="15"/>
      <c r="V96" s="15"/>
      <c r="W96" s="15"/>
      <c r="X96" s="15"/>
      <c r="Y96" s="15"/>
    </row>
    <row r="97" spans="2:28">
      <c r="B97" s="7"/>
      <c r="D97" s="213" t="s">
        <v>53</v>
      </c>
      <c r="E97" s="128" t="s">
        <v>34</v>
      </c>
      <c r="F97" s="147">
        <v>4.51</v>
      </c>
      <c r="G97" s="147">
        <v>4.5999999999999996</v>
      </c>
      <c r="H97" s="148">
        <v>4.5599999999999996</v>
      </c>
      <c r="I97" s="144">
        <v>4.5566666666666658</v>
      </c>
      <c r="J97" s="214">
        <v>4.5092497528228866E-2</v>
      </c>
      <c r="R97" s="123"/>
      <c r="S97" s="123"/>
      <c r="T97" s="14"/>
      <c r="U97" s="123"/>
      <c r="V97" s="123"/>
      <c r="W97" s="123"/>
      <c r="X97" s="123"/>
      <c r="Y97" s="123"/>
    </row>
    <row r="98" spans="2:28">
      <c r="B98" s="7"/>
      <c r="D98" s="213" t="s">
        <v>53</v>
      </c>
      <c r="E98" s="129" t="s">
        <v>25</v>
      </c>
      <c r="F98" s="149">
        <v>4.54</v>
      </c>
      <c r="G98" s="149">
        <v>4.51</v>
      </c>
      <c r="H98" s="149">
        <v>4.5</v>
      </c>
      <c r="I98" s="144">
        <v>4.5166666666666666</v>
      </c>
      <c r="J98" s="214">
        <v>2.0816659994661382E-2</v>
      </c>
      <c r="R98" s="121"/>
      <c r="S98" s="124"/>
      <c r="T98" s="8"/>
      <c r="U98" s="121"/>
      <c r="V98" s="122"/>
      <c r="W98" s="122"/>
      <c r="X98" s="122"/>
      <c r="Y98" s="122"/>
    </row>
    <row r="99" spans="2:28">
      <c r="B99" s="7"/>
      <c r="D99" s="215" t="s">
        <v>54</v>
      </c>
      <c r="E99" s="127" t="s">
        <v>0</v>
      </c>
      <c r="F99" s="146">
        <v>6.54</v>
      </c>
      <c r="G99" s="146">
        <v>6.53</v>
      </c>
      <c r="H99" s="146">
        <v>6.52</v>
      </c>
      <c r="I99" s="158">
        <v>6.53</v>
      </c>
      <c r="J99" s="212">
        <v>1.0000000000000231E-2</v>
      </c>
      <c r="K99" s="122"/>
      <c r="L99" s="124"/>
      <c r="M99" s="8"/>
      <c r="N99" s="121"/>
      <c r="O99" s="121"/>
      <c r="P99" s="122"/>
      <c r="Q99" s="122"/>
      <c r="R99" s="122"/>
    </row>
    <row r="100" spans="2:28">
      <c r="B100" s="7"/>
      <c r="D100" s="216" t="s">
        <v>54</v>
      </c>
      <c r="E100" s="128" t="s">
        <v>24</v>
      </c>
      <c r="F100" s="147">
        <v>4.5</v>
      </c>
      <c r="G100" s="147">
        <v>4.6500000000000004</v>
      </c>
      <c r="H100" s="147">
        <v>4.6500000000000004</v>
      </c>
      <c r="I100" s="143">
        <v>4.6000000000000005</v>
      </c>
      <c r="J100" s="214">
        <v>8.6602540378424991E-2</v>
      </c>
      <c r="K100" s="122"/>
      <c r="L100" s="124"/>
      <c r="M100" s="8"/>
      <c r="N100" s="122"/>
      <c r="O100" s="121"/>
      <c r="P100" s="122"/>
      <c r="Q100" s="122"/>
      <c r="R100" s="122"/>
    </row>
    <row r="101" spans="2:28">
      <c r="B101" s="7"/>
      <c r="D101" s="216" t="s">
        <v>54</v>
      </c>
      <c r="E101" s="128" t="s">
        <v>34</v>
      </c>
      <c r="F101" s="147">
        <v>4.43</v>
      </c>
      <c r="G101" s="147">
        <v>4.63</v>
      </c>
      <c r="H101" s="148">
        <v>4.59</v>
      </c>
      <c r="I101" s="143">
        <v>4.55</v>
      </c>
      <c r="J101" s="214">
        <v>0.10583005244259458</v>
      </c>
      <c r="O101" s="122"/>
      <c r="P101" s="124"/>
      <c r="Q101" s="8"/>
      <c r="R101" s="121"/>
      <c r="S101" s="122"/>
      <c r="U101" s="16"/>
      <c r="V101" s="15"/>
      <c r="W101" s="15"/>
      <c r="X101" s="15"/>
      <c r="Y101" s="15"/>
      <c r="Z101" s="15"/>
      <c r="AA101" s="15"/>
      <c r="AB101" s="15"/>
    </row>
    <row r="102" spans="2:28">
      <c r="B102" s="7"/>
      <c r="D102" s="217" t="s">
        <v>54</v>
      </c>
      <c r="E102" s="129" t="s">
        <v>25</v>
      </c>
      <c r="F102" s="149">
        <v>4.37</v>
      </c>
      <c r="G102" s="149">
        <v>4.33</v>
      </c>
      <c r="H102" s="149">
        <v>4.3600000000000003</v>
      </c>
      <c r="I102" s="159">
        <v>4.3533333333333326</v>
      </c>
      <c r="J102" s="218">
        <v>2.0816659994661382E-2</v>
      </c>
      <c r="L102" s="15"/>
      <c r="M102" s="15"/>
      <c r="N102" s="15"/>
      <c r="O102" s="15"/>
      <c r="P102" s="15"/>
      <c r="Q102" s="15"/>
      <c r="R102" s="15"/>
      <c r="AA102" s="16"/>
      <c r="AB102" s="15"/>
    </row>
    <row r="103" spans="2:28">
      <c r="B103" s="7"/>
      <c r="D103" s="216" t="s">
        <v>50</v>
      </c>
      <c r="E103" s="127" t="s">
        <v>0</v>
      </c>
      <c r="F103" s="146">
        <v>6.4</v>
      </c>
      <c r="G103" s="146">
        <v>6.35</v>
      </c>
      <c r="H103" s="146">
        <v>6.35</v>
      </c>
      <c r="I103" s="144">
        <v>6.3666666666666671</v>
      </c>
      <c r="J103" s="214">
        <v>2.88675134594817E-2</v>
      </c>
      <c r="L103" s="110"/>
      <c r="M103" s="44"/>
      <c r="N103" s="30"/>
      <c r="O103" s="30"/>
      <c r="P103" s="8"/>
      <c r="Q103" s="111"/>
      <c r="R103" s="111"/>
      <c r="AA103" s="137"/>
      <c r="AB103" s="15"/>
    </row>
    <row r="104" spans="2:28">
      <c r="B104" s="7"/>
      <c r="D104" s="216" t="s">
        <v>50</v>
      </c>
      <c r="E104" s="150" t="s">
        <v>24</v>
      </c>
      <c r="F104" s="147">
        <v>5.14</v>
      </c>
      <c r="G104" s="147">
        <v>5.0999999999999996</v>
      </c>
      <c r="H104" s="147">
        <v>5.13</v>
      </c>
      <c r="I104" s="151">
        <v>5.1233333333333322</v>
      </c>
      <c r="J104" s="219">
        <v>2.0816659994661382E-2</v>
      </c>
      <c r="L104" s="110"/>
      <c r="M104" s="15"/>
      <c r="N104" s="8"/>
      <c r="O104" s="8"/>
      <c r="P104" s="8"/>
      <c r="Q104" s="111"/>
      <c r="R104" s="111"/>
      <c r="AA104" s="137"/>
      <c r="AB104" s="15"/>
    </row>
    <row r="105" spans="2:28">
      <c r="B105" s="7"/>
      <c r="D105" s="216" t="s">
        <v>50</v>
      </c>
      <c r="E105" s="150" t="s">
        <v>34</v>
      </c>
      <c r="F105" s="147">
        <v>5.16</v>
      </c>
      <c r="G105" s="147">
        <v>5.14</v>
      </c>
      <c r="H105" s="147">
        <v>5.1100000000000003</v>
      </c>
      <c r="I105" s="151">
        <v>5.1366666666666667</v>
      </c>
      <c r="J105" s="219">
        <v>2.5166114784235707E-2</v>
      </c>
      <c r="L105" s="110"/>
      <c r="M105" s="15"/>
      <c r="N105" s="8"/>
      <c r="O105" s="8"/>
      <c r="P105" s="35"/>
      <c r="Q105" s="111"/>
      <c r="R105" s="111"/>
      <c r="AA105" s="137"/>
      <c r="AB105" s="15"/>
    </row>
    <row r="106" spans="2:28">
      <c r="B106" s="7"/>
      <c r="D106" s="216" t="s">
        <v>50</v>
      </c>
      <c r="E106" s="152" t="s">
        <v>25</v>
      </c>
      <c r="F106" s="147">
        <v>4.9000000000000004</v>
      </c>
      <c r="G106" s="153">
        <v>4.8099999999999996</v>
      </c>
      <c r="H106" s="149">
        <v>4.8</v>
      </c>
      <c r="I106" s="151">
        <v>4.8366666666666669</v>
      </c>
      <c r="J106" s="219">
        <v>5.5075705472861385E-2</v>
      </c>
      <c r="L106" s="110"/>
      <c r="M106" s="15"/>
      <c r="N106" s="8"/>
      <c r="O106" s="8"/>
      <c r="P106" s="8"/>
      <c r="Q106" s="111"/>
      <c r="R106" s="111"/>
      <c r="AA106" s="137"/>
      <c r="AB106" s="15"/>
    </row>
    <row r="107" spans="2:28">
      <c r="B107" s="7"/>
      <c r="D107" s="220" t="s">
        <v>49</v>
      </c>
      <c r="E107" s="154" t="s">
        <v>0</v>
      </c>
      <c r="F107" s="146">
        <v>6.4</v>
      </c>
      <c r="G107" s="146">
        <v>6.35</v>
      </c>
      <c r="H107" s="146">
        <v>6.35</v>
      </c>
      <c r="I107" s="160">
        <v>6.3666666666666671</v>
      </c>
      <c r="J107" s="221">
        <v>2.88675134594817E-2</v>
      </c>
      <c r="L107" s="35"/>
      <c r="M107" s="44"/>
      <c r="N107" s="30"/>
      <c r="O107" s="8"/>
      <c r="P107" s="8"/>
      <c r="Q107" s="111"/>
      <c r="R107" s="111"/>
      <c r="W107" s="1" t="s">
        <v>77</v>
      </c>
      <c r="AA107" s="137"/>
      <c r="AB107" s="15"/>
    </row>
    <row r="108" spans="2:28">
      <c r="B108" s="7"/>
      <c r="D108" s="222" t="s">
        <v>49</v>
      </c>
      <c r="E108" s="155" t="s">
        <v>24</v>
      </c>
      <c r="F108" s="147">
        <v>4.9800000000000004</v>
      </c>
      <c r="G108" s="147">
        <v>4.92</v>
      </c>
      <c r="H108" s="147">
        <v>4.96</v>
      </c>
      <c r="I108" s="161">
        <v>4.9533333333333331</v>
      </c>
      <c r="J108" s="219">
        <v>3.0550504633039155E-2</v>
      </c>
      <c r="L108" s="35"/>
      <c r="M108" s="15"/>
      <c r="N108" s="8"/>
      <c r="O108" s="8"/>
      <c r="P108" s="8"/>
      <c r="Q108" s="111"/>
      <c r="R108" s="111"/>
      <c r="AA108" s="137"/>
      <c r="AB108" s="15"/>
    </row>
    <row r="109" spans="2:28">
      <c r="B109" s="7"/>
      <c r="D109" s="222" t="s">
        <v>49</v>
      </c>
      <c r="E109" s="155" t="s">
        <v>34</v>
      </c>
      <c r="F109" s="147">
        <v>4.93</v>
      </c>
      <c r="G109" s="147">
        <v>5.01</v>
      </c>
      <c r="H109" s="147">
        <v>4.95</v>
      </c>
      <c r="I109" s="161">
        <v>4.9633333333333338</v>
      </c>
      <c r="J109" s="219">
        <v>4.1633319989322619E-2</v>
      </c>
      <c r="L109" s="35"/>
      <c r="M109" s="15"/>
      <c r="N109" s="8"/>
      <c r="O109" s="8"/>
      <c r="P109" s="35"/>
      <c r="Q109" s="111"/>
      <c r="R109" s="111"/>
      <c r="AA109" s="137"/>
      <c r="AB109" s="15"/>
    </row>
    <row r="110" spans="2:28">
      <c r="B110" s="7"/>
      <c r="D110" s="223" t="s">
        <v>49</v>
      </c>
      <c r="E110" s="156" t="s">
        <v>25</v>
      </c>
      <c r="F110" s="149">
        <v>4.62</v>
      </c>
      <c r="G110" s="153">
        <v>4.62</v>
      </c>
      <c r="H110" s="149">
        <v>4.63</v>
      </c>
      <c r="I110" s="159">
        <v>4.623333333333334</v>
      </c>
      <c r="J110" s="218">
        <v>5.7735026918961348E-3</v>
      </c>
      <c r="L110" s="35"/>
      <c r="M110" s="15"/>
      <c r="N110" s="8"/>
      <c r="O110" s="8"/>
      <c r="P110" s="8"/>
      <c r="Q110" s="111"/>
      <c r="R110" s="111"/>
      <c r="AA110" s="137"/>
      <c r="AB110" s="15"/>
    </row>
    <row r="111" spans="2:28">
      <c r="B111" s="7"/>
      <c r="D111" s="216" t="s">
        <v>51</v>
      </c>
      <c r="E111" s="127" t="s">
        <v>0</v>
      </c>
      <c r="F111" s="146">
        <v>6.59</v>
      </c>
      <c r="G111" s="146">
        <v>6.52</v>
      </c>
      <c r="H111" s="146">
        <v>6.57</v>
      </c>
      <c r="I111" s="144">
        <v>6.56</v>
      </c>
      <c r="J111" s="214">
        <v>3.6055512754640112E-2</v>
      </c>
      <c r="L111" s="35"/>
      <c r="M111" s="44"/>
      <c r="N111" s="30"/>
      <c r="O111" s="8"/>
      <c r="P111" s="8"/>
      <c r="Q111" s="111"/>
      <c r="R111" s="111"/>
      <c r="AA111" s="137"/>
      <c r="AB111" s="15"/>
    </row>
    <row r="112" spans="2:28">
      <c r="B112" s="7"/>
      <c r="D112" s="216" t="s">
        <v>51</v>
      </c>
      <c r="E112" s="128" t="s">
        <v>24</v>
      </c>
      <c r="F112" s="147">
        <v>4.7699999999999996</v>
      </c>
      <c r="G112" s="147">
        <v>4.7</v>
      </c>
      <c r="H112" s="147">
        <v>4.7699999999999996</v>
      </c>
      <c r="I112" s="144">
        <v>4.7466666666666661</v>
      </c>
      <c r="J112" s="214">
        <v>4.0414518843273455E-2</v>
      </c>
      <c r="L112" s="35"/>
      <c r="M112" s="15"/>
      <c r="N112" s="8"/>
      <c r="O112" s="8"/>
      <c r="P112" s="8"/>
      <c r="Q112" s="111"/>
      <c r="R112" s="111"/>
      <c r="AA112" s="137"/>
      <c r="AB112" s="15"/>
    </row>
    <row r="113" spans="2:28">
      <c r="B113" s="7"/>
      <c r="D113" s="216" t="s">
        <v>51</v>
      </c>
      <c r="E113" s="128" t="s">
        <v>34</v>
      </c>
      <c r="F113" s="147">
        <v>4.5999999999999996</v>
      </c>
      <c r="G113" s="147">
        <v>4.67</v>
      </c>
      <c r="H113" s="147">
        <v>4.7699999999999996</v>
      </c>
      <c r="I113" s="144">
        <v>4.68</v>
      </c>
      <c r="J113" s="214">
        <v>8.5440037453179699E-2</v>
      </c>
      <c r="L113" s="35"/>
      <c r="M113" s="15"/>
      <c r="N113" s="8"/>
      <c r="O113" s="8"/>
      <c r="P113" s="8"/>
      <c r="Q113" s="111"/>
      <c r="R113" s="111"/>
      <c r="AA113" s="137"/>
      <c r="AB113" s="15"/>
    </row>
    <row r="114" spans="2:28">
      <c r="B114" s="7"/>
      <c r="D114" s="216" t="s">
        <v>51</v>
      </c>
      <c r="E114" s="129" t="s">
        <v>25</v>
      </c>
      <c r="F114" s="149">
        <v>4.6500000000000004</v>
      </c>
      <c r="G114" s="147">
        <v>4.6500000000000004</v>
      </c>
      <c r="H114" s="149">
        <v>4.7</v>
      </c>
      <c r="I114" s="144">
        <v>4.666666666666667</v>
      </c>
      <c r="J114" s="214">
        <v>2.8867513459481187E-2</v>
      </c>
      <c r="L114" s="35"/>
      <c r="M114" s="15"/>
      <c r="N114" s="8"/>
      <c r="O114" s="35"/>
      <c r="P114" s="8"/>
      <c r="Q114" s="111"/>
      <c r="R114" s="111"/>
      <c r="AA114" s="137"/>
      <c r="AB114" s="15"/>
    </row>
    <row r="115" spans="2:28">
      <c r="B115" s="7"/>
      <c r="D115" s="215" t="s">
        <v>52</v>
      </c>
      <c r="E115" s="127" t="s">
        <v>0</v>
      </c>
      <c r="F115" s="146">
        <v>6.59</v>
      </c>
      <c r="G115" s="146">
        <v>6.52</v>
      </c>
      <c r="H115" s="146">
        <v>6.57</v>
      </c>
      <c r="I115" s="158">
        <v>6.56</v>
      </c>
      <c r="J115" s="212">
        <v>3.6055512754640112E-2</v>
      </c>
      <c r="L115" s="35"/>
      <c r="M115" s="44"/>
      <c r="N115" s="30"/>
      <c r="O115" s="8"/>
      <c r="P115" s="8"/>
      <c r="Q115" s="111"/>
      <c r="R115" s="111"/>
      <c r="AA115" s="137"/>
      <c r="AB115" s="15"/>
    </row>
    <row r="116" spans="2:28">
      <c r="B116" s="7"/>
      <c r="D116" s="216" t="s">
        <v>52</v>
      </c>
      <c r="E116" s="128" t="s">
        <v>24</v>
      </c>
      <c r="F116" s="147">
        <v>4.67</v>
      </c>
      <c r="G116" s="147">
        <v>4.84</v>
      </c>
      <c r="H116" s="147">
        <v>4.75</v>
      </c>
      <c r="I116" s="143">
        <v>4.753333333333333</v>
      </c>
      <c r="J116" s="214">
        <v>8.5049005481145232E-2</v>
      </c>
      <c r="L116" s="35"/>
      <c r="M116" s="15"/>
      <c r="N116" s="8"/>
      <c r="O116" s="8"/>
      <c r="P116" s="8"/>
      <c r="Q116" s="111"/>
      <c r="R116" s="111"/>
      <c r="AA116" s="137"/>
      <c r="AB116" s="15"/>
    </row>
    <row r="117" spans="2:28">
      <c r="B117" s="7"/>
      <c r="D117" s="224" t="s">
        <v>52</v>
      </c>
      <c r="E117" s="128" t="s">
        <v>34</v>
      </c>
      <c r="F117" s="147">
        <v>4.53</v>
      </c>
      <c r="G117" s="147">
        <v>4.76</v>
      </c>
      <c r="H117" s="147">
        <v>4.7</v>
      </c>
      <c r="I117" s="143">
        <v>4.6633333333333331</v>
      </c>
      <c r="J117" s="214">
        <v>0.11930353445453315</v>
      </c>
      <c r="L117" s="35"/>
      <c r="M117" s="15"/>
      <c r="N117" s="8"/>
      <c r="O117" s="8"/>
      <c r="P117" s="8"/>
      <c r="Q117" s="111"/>
      <c r="R117" s="111"/>
      <c r="S117" s="15"/>
      <c r="AA117" s="137"/>
      <c r="AB117" s="15"/>
    </row>
    <row r="118" spans="2:28" ht="15" thickBot="1">
      <c r="D118" s="225" t="s">
        <v>52</v>
      </c>
      <c r="E118" s="226" t="s">
        <v>25</v>
      </c>
      <c r="F118" s="227">
        <v>4.49</v>
      </c>
      <c r="G118" s="227">
        <v>4.4400000000000004</v>
      </c>
      <c r="H118" s="227">
        <v>4.49</v>
      </c>
      <c r="I118" s="228">
        <v>4.4733333333333336</v>
      </c>
      <c r="J118" s="229">
        <v>2.8867513459481187E-2</v>
      </c>
      <c r="L118" s="35"/>
      <c r="M118" s="15"/>
      <c r="N118" s="8"/>
      <c r="O118" s="35"/>
      <c r="P118" s="8"/>
      <c r="Q118" s="111"/>
      <c r="R118" s="111"/>
      <c r="S118" s="51"/>
      <c r="AA118" s="137"/>
      <c r="AB118" s="15"/>
    </row>
    <row r="119" spans="2:28">
      <c r="D119" s="15"/>
      <c r="E119" s="126"/>
      <c r="F119" s="15"/>
      <c r="G119" s="15"/>
      <c r="H119" s="35"/>
      <c r="I119" s="8"/>
      <c r="L119" s="126"/>
      <c r="M119" s="157"/>
      <c r="N119" s="30"/>
      <c r="O119" s="8"/>
      <c r="P119" s="8"/>
      <c r="Q119" s="111"/>
      <c r="R119" s="111"/>
      <c r="S119" s="111"/>
      <c r="AA119" s="137"/>
      <c r="AB119" s="15"/>
    </row>
    <row r="120" spans="2:28">
      <c r="D120" s="15"/>
      <c r="E120" s="126"/>
      <c r="F120" s="15"/>
      <c r="G120" s="15"/>
      <c r="H120" s="35"/>
      <c r="I120" s="8"/>
      <c r="L120" s="126"/>
      <c r="M120" s="155"/>
      <c r="N120" s="8"/>
      <c r="O120" s="8"/>
      <c r="P120" s="8"/>
      <c r="Q120" s="111"/>
      <c r="R120" s="111"/>
      <c r="S120" s="111"/>
      <c r="AA120" s="137"/>
      <c r="AB120" s="15"/>
    </row>
    <row r="121" spans="2:28">
      <c r="D121" s="44"/>
      <c r="E121" s="125"/>
      <c r="F121" s="15"/>
      <c r="G121" s="15"/>
      <c r="H121" s="35"/>
      <c r="I121" s="30"/>
      <c r="L121" s="126"/>
      <c r="M121" s="155"/>
      <c r="N121" s="8"/>
      <c r="O121" s="8"/>
      <c r="P121" s="8"/>
      <c r="Q121" s="111"/>
      <c r="R121" s="111"/>
      <c r="S121" s="111"/>
      <c r="AA121" s="137"/>
      <c r="AB121" s="15"/>
    </row>
    <row r="122" spans="2:28">
      <c r="D122" s="15"/>
      <c r="E122" s="125"/>
      <c r="F122" s="15"/>
      <c r="G122" s="15"/>
      <c r="H122" s="35"/>
      <c r="I122" s="8"/>
      <c r="L122" s="126"/>
      <c r="M122" s="155"/>
      <c r="N122" s="8"/>
      <c r="O122" s="8"/>
      <c r="P122" s="8"/>
      <c r="Q122" s="111"/>
      <c r="R122" s="111"/>
      <c r="S122" s="111"/>
      <c r="AA122" s="137"/>
      <c r="AB122" s="15"/>
    </row>
    <row r="123" spans="2:28">
      <c r="D123" s="15"/>
      <c r="E123" s="125"/>
      <c r="F123" s="15"/>
      <c r="G123" s="15"/>
      <c r="H123" s="35"/>
      <c r="I123" s="8"/>
      <c r="L123" s="126"/>
      <c r="M123" s="157"/>
      <c r="N123" s="30"/>
      <c r="O123" s="8"/>
      <c r="P123" s="8"/>
      <c r="Q123" s="111"/>
      <c r="R123" s="111"/>
      <c r="S123" s="8"/>
      <c r="AA123" s="137"/>
      <c r="AB123" s="15"/>
    </row>
    <row r="124" spans="2:28">
      <c r="D124" s="15"/>
      <c r="E124" s="125"/>
      <c r="F124" s="15"/>
      <c r="G124" s="15"/>
      <c r="H124" s="35"/>
      <c r="I124" s="8"/>
      <c r="L124" s="126"/>
      <c r="M124" s="155"/>
      <c r="N124" s="8"/>
      <c r="O124" s="8"/>
      <c r="P124" s="8"/>
      <c r="Q124" s="111"/>
      <c r="R124" s="111"/>
      <c r="S124" s="8"/>
      <c r="AA124" s="137"/>
      <c r="AB124" s="15"/>
    </row>
    <row r="125" spans="2:28">
      <c r="D125" s="44"/>
      <c r="E125" s="126"/>
      <c r="F125" s="15"/>
      <c r="G125" s="15"/>
      <c r="H125" s="35"/>
      <c r="I125" s="8"/>
      <c r="L125" s="126"/>
      <c r="M125" s="155"/>
      <c r="N125" s="8"/>
      <c r="O125" s="8"/>
      <c r="P125" s="8"/>
      <c r="Q125" s="111"/>
      <c r="R125" s="111"/>
      <c r="S125" s="15"/>
      <c r="AA125" s="137"/>
      <c r="AB125" s="15"/>
    </row>
    <row r="126" spans="2:28">
      <c r="D126" s="15"/>
      <c r="E126" s="126"/>
      <c r="F126" s="15"/>
      <c r="G126" s="15"/>
      <c r="H126" s="35"/>
      <c r="I126" s="8"/>
      <c r="L126" s="126"/>
      <c r="M126" s="155"/>
      <c r="N126" s="8"/>
      <c r="O126" s="8"/>
      <c r="P126" s="8"/>
      <c r="Q126" s="111"/>
      <c r="R126" s="111"/>
      <c r="S126" s="15"/>
      <c r="AA126" s="137"/>
      <c r="AB126" s="15"/>
    </row>
    <row r="127" spans="2:28">
      <c r="D127" s="15"/>
      <c r="E127" s="126"/>
      <c r="F127" s="15"/>
      <c r="G127" s="15"/>
      <c r="H127" s="35"/>
      <c r="I127" s="8"/>
      <c r="J127" s="15"/>
      <c r="K127" s="15"/>
      <c r="L127" s="15"/>
      <c r="M127" s="15"/>
      <c r="N127" s="15"/>
      <c r="O127" s="15"/>
      <c r="P127" s="15"/>
      <c r="Q127" s="15"/>
      <c r="R127" s="15"/>
      <c r="U127" s="15"/>
      <c r="V127" s="15"/>
      <c r="W127" s="15"/>
      <c r="X127" s="15"/>
      <c r="Y127" s="15"/>
      <c r="Z127" s="15"/>
      <c r="AA127" s="15"/>
      <c r="AB127" s="15"/>
    </row>
    <row r="128" spans="2:28"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</row>
    <row r="129" spans="4:28">
      <c r="D129" s="47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</row>
    <row r="130" spans="4:28">
      <c r="D130" s="35"/>
      <c r="E130" s="47"/>
      <c r="F130" s="29"/>
      <c r="G130" s="14"/>
      <c r="H130" s="29"/>
      <c r="I130" s="29"/>
      <c r="J130" s="14"/>
      <c r="K130" s="47"/>
      <c r="L130" s="29"/>
      <c r="M130" s="14"/>
      <c r="N130" s="29"/>
      <c r="O130" s="29"/>
      <c r="P130" s="14"/>
      <c r="Q130" s="47"/>
      <c r="R130" s="29"/>
      <c r="S130" s="14"/>
      <c r="T130" s="29"/>
      <c r="U130" s="29"/>
      <c r="V130" s="14"/>
      <c r="W130" s="29"/>
      <c r="X130" s="29"/>
      <c r="Y130" s="29"/>
      <c r="Z130" s="29"/>
      <c r="AA130" s="29"/>
      <c r="AB130" s="29"/>
    </row>
    <row r="131" spans="4:28">
      <c r="D131" s="35"/>
      <c r="E131" s="30"/>
      <c r="F131" s="30"/>
      <c r="G131" s="124"/>
      <c r="H131" s="124"/>
      <c r="I131" s="124"/>
      <c r="J131" s="124"/>
      <c r="K131" s="30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111"/>
      <c r="X131" s="111"/>
      <c r="Y131" s="111"/>
      <c r="Z131" s="111"/>
      <c r="AA131" s="111"/>
      <c r="AB131" s="111"/>
    </row>
    <row r="132" spans="4:28">
      <c r="D132" s="87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151"/>
      <c r="X132" s="151"/>
      <c r="Y132" s="151"/>
      <c r="Z132" s="151"/>
      <c r="AA132" s="151"/>
      <c r="AB132" s="151"/>
    </row>
    <row r="133" spans="4:28">
      <c r="D133" s="35"/>
      <c r="E133" s="8"/>
      <c r="F133" s="8"/>
      <c r="G133" s="124"/>
      <c r="H133" s="124"/>
      <c r="I133" s="124"/>
      <c r="J133" s="124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111"/>
      <c r="X133" s="111"/>
      <c r="Y133" s="111"/>
      <c r="Z133" s="111"/>
      <c r="AA133" s="111"/>
      <c r="AB133" s="111"/>
    </row>
    <row r="134" spans="4:28">
      <c r="D134" s="35"/>
      <c r="E134" s="8"/>
      <c r="F134" s="8"/>
      <c r="G134" s="124"/>
      <c r="H134" s="124"/>
      <c r="I134" s="124"/>
      <c r="J134" s="124"/>
      <c r="K134" s="8"/>
      <c r="L134" s="8"/>
      <c r="M134" s="8"/>
      <c r="N134" s="8"/>
      <c r="O134" s="8"/>
      <c r="P134" s="8"/>
      <c r="Q134" s="35"/>
      <c r="R134" s="35"/>
      <c r="S134" s="8"/>
      <c r="T134" s="8"/>
      <c r="U134" s="8"/>
      <c r="V134" s="8"/>
      <c r="W134" s="111"/>
      <c r="X134" s="111"/>
      <c r="Y134" s="111"/>
      <c r="Z134" s="111"/>
      <c r="AA134" s="111"/>
      <c r="AB134" s="111"/>
    </row>
    <row r="135" spans="4:28">
      <c r="D135" s="35"/>
      <c r="E135" s="8"/>
      <c r="F135" s="8"/>
      <c r="G135" s="124"/>
      <c r="H135" s="124"/>
      <c r="I135" s="124"/>
      <c r="J135" s="124"/>
      <c r="K135" s="8"/>
      <c r="L135" s="8"/>
      <c r="M135" s="35"/>
      <c r="N135" s="35"/>
      <c r="O135" s="8"/>
      <c r="P135" s="8"/>
      <c r="Q135" s="8"/>
      <c r="R135" s="8"/>
      <c r="S135" s="8"/>
      <c r="T135" s="8"/>
      <c r="U135" s="8"/>
      <c r="V135" s="8"/>
      <c r="W135" s="111"/>
      <c r="X135" s="111"/>
      <c r="Y135" s="111"/>
      <c r="Z135" s="111"/>
      <c r="AA135" s="111"/>
      <c r="AB135" s="111"/>
    </row>
    <row r="136" spans="4:28">
      <c r="D136" s="253"/>
      <c r="E136" s="35"/>
      <c r="F136" s="35"/>
      <c r="G136" s="126"/>
      <c r="H136" s="126"/>
      <c r="I136" s="126"/>
      <c r="J136" s="126"/>
      <c r="K136" s="35"/>
      <c r="L136" s="35"/>
      <c r="M136" s="35"/>
      <c r="N136" s="35"/>
      <c r="O136" s="35"/>
      <c r="P136" s="35"/>
      <c r="Q136" s="85"/>
      <c r="R136" s="85"/>
      <c r="S136" s="85"/>
      <c r="T136" s="85"/>
      <c r="U136" s="85"/>
      <c r="V136" s="85"/>
      <c r="W136" s="254"/>
      <c r="X136" s="254"/>
      <c r="Y136" s="254"/>
      <c r="Z136" s="254"/>
      <c r="AA136" s="254"/>
      <c r="AB136" s="254"/>
    </row>
    <row r="137" spans="4:28">
      <c r="D137" s="44"/>
      <c r="E137" s="126"/>
      <c r="F137" s="15"/>
      <c r="G137" s="15"/>
      <c r="H137" s="35"/>
      <c r="I137" s="8"/>
      <c r="J137" s="8"/>
      <c r="K137" s="8"/>
      <c r="L137" s="8"/>
      <c r="M137" s="35"/>
      <c r="N137" s="35"/>
      <c r="O137" s="8"/>
      <c r="P137" s="8"/>
      <c r="Q137" s="8"/>
      <c r="R137" s="8"/>
      <c r="S137" s="8"/>
      <c r="T137" s="8"/>
      <c r="U137" s="8"/>
      <c r="V137" s="8"/>
      <c r="W137" s="15"/>
      <c r="X137" s="15"/>
      <c r="Y137" s="15"/>
      <c r="Z137" s="15"/>
      <c r="AA137" s="15"/>
      <c r="AB137" s="15"/>
    </row>
    <row r="138" spans="4:28">
      <c r="D138" s="15"/>
      <c r="E138" s="126"/>
      <c r="F138" s="15"/>
      <c r="G138" s="15"/>
      <c r="H138" s="35"/>
      <c r="I138" s="8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</row>
    <row r="139" spans="4:28">
      <c r="D139" s="15"/>
      <c r="E139" s="126"/>
      <c r="F139" s="15"/>
      <c r="G139" s="15"/>
      <c r="H139" s="35"/>
      <c r="I139" s="8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</row>
    <row r="140" spans="4:28">
      <c r="D140" s="15"/>
      <c r="E140" s="126"/>
      <c r="F140" s="15"/>
      <c r="G140" s="15"/>
      <c r="H140" s="35"/>
      <c r="I140" s="8"/>
      <c r="J140" s="15"/>
      <c r="Q140" s="15"/>
      <c r="R140" s="15"/>
      <c r="S140" s="15"/>
      <c r="T140" s="15"/>
      <c r="U140" s="15"/>
      <c r="V140" s="15"/>
      <c r="W140" s="15"/>
      <c r="X140" s="15"/>
    </row>
    <row r="141" spans="4:28">
      <c r="D141" s="44"/>
      <c r="E141" s="126"/>
      <c r="F141" s="15"/>
      <c r="G141" s="15"/>
      <c r="H141" s="35"/>
      <c r="I141" s="8"/>
      <c r="J141" s="15"/>
      <c r="Q141" s="15"/>
      <c r="R141" s="15"/>
      <c r="S141" s="15"/>
      <c r="T141" s="15"/>
      <c r="U141" s="15"/>
      <c r="V141" s="15"/>
      <c r="W141" s="15"/>
      <c r="X141" s="15"/>
    </row>
    <row r="142" spans="4:28">
      <c r="D142" s="15"/>
      <c r="E142" s="126"/>
      <c r="F142" s="15"/>
      <c r="G142" s="15"/>
      <c r="H142" s="35"/>
      <c r="I142" s="8"/>
      <c r="J142" s="15"/>
      <c r="Q142" s="15"/>
      <c r="R142" s="15"/>
      <c r="S142" s="15"/>
      <c r="T142" s="15"/>
      <c r="U142" s="15"/>
      <c r="V142" s="15"/>
      <c r="W142" s="15"/>
      <c r="X142" s="15"/>
    </row>
    <row r="143" spans="4:28">
      <c r="D143" s="15"/>
      <c r="E143" s="126"/>
      <c r="F143" s="15"/>
      <c r="G143" s="15"/>
      <c r="H143" s="35"/>
      <c r="I143" s="8"/>
      <c r="J143" s="15"/>
      <c r="Q143" s="15"/>
      <c r="R143" s="15"/>
      <c r="S143" s="15"/>
      <c r="T143" s="15"/>
      <c r="U143" s="15"/>
      <c r="V143" s="15"/>
      <c r="W143" s="15"/>
      <c r="X143" s="15"/>
    </row>
    <row r="144" spans="4:28">
      <c r="D144" s="15"/>
      <c r="E144" s="126"/>
      <c r="F144" s="15"/>
      <c r="G144" s="15"/>
      <c r="H144" s="35"/>
      <c r="I144" s="8"/>
    </row>
    <row r="145" spans="4:9">
      <c r="D145" s="44"/>
      <c r="E145" s="125"/>
      <c r="F145" s="15"/>
      <c r="G145" s="15"/>
      <c r="H145" s="35"/>
      <c r="I145" s="8"/>
    </row>
    <row r="146" spans="4:9">
      <c r="D146" s="15"/>
      <c r="E146" s="125"/>
      <c r="F146" s="15"/>
      <c r="G146" s="15"/>
      <c r="H146" s="35"/>
      <c r="I146" s="8"/>
    </row>
    <row r="147" spans="4:9">
      <c r="D147" s="15"/>
      <c r="E147" s="125"/>
      <c r="F147" s="15"/>
      <c r="G147" s="15"/>
      <c r="H147" s="35"/>
      <c r="I147" s="35"/>
    </row>
    <row r="148" spans="4:9">
      <c r="D148" s="15"/>
      <c r="E148" s="125"/>
      <c r="F148" s="15"/>
      <c r="G148" s="15"/>
      <c r="H148" s="35"/>
      <c r="I148" s="8"/>
    </row>
    <row r="149" spans="4:9">
      <c r="D149" s="44"/>
      <c r="E149" s="126"/>
      <c r="F149" s="15"/>
      <c r="G149" s="15"/>
      <c r="H149" s="35"/>
      <c r="I149" s="8"/>
    </row>
    <row r="150" spans="4:9">
      <c r="D150" s="15"/>
      <c r="E150" s="126"/>
      <c r="F150" s="15"/>
      <c r="G150" s="15"/>
      <c r="H150" s="35"/>
      <c r="I150" s="8"/>
    </row>
    <row r="151" spans="4:9">
      <c r="D151" s="15"/>
      <c r="E151" s="126"/>
      <c r="F151" s="15"/>
      <c r="G151" s="15"/>
      <c r="H151" s="35"/>
      <c r="I151" s="35"/>
    </row>
    <row r="152" spans="4:9">
      <c r="D152" s="15"/>
      <c r="E152" s="126"/>
      <c r="F152" s="15"/>
      <c r="G152" s="15"/>
      <c r="H152" s="35"/>
      <c r="I152" s="8"/>
    </row>
    <row r="153" spans="4:9">
      <c r="D153" s="44"/>
      <c r="E153" s="126"/>
      <c r="F153" s="15"/>
      <c r="G153" s="15"/>
      <c r="H153" s="35"/>
      <c r="I153" s="8"/>
    </row>
    <row r="154" spans="4:9">
      <c r="D154" s="15"/>
      <c r="E154" s="126"/>
      <c r="F154" s="15"/>
      <c r="G154" s="15"/>
      <c r="H154" s="35"/>
      <c r="I154" s="8"/>
    </row>
    <row r="155" spans="4:9">
      <c r="D155" s="15"/>
      <c r="E155" s="126"/>
      <c r="F155" s="15"/>
      <c r="G155" s="15"/>
      <c r="H155" s="35"/>
      <c r="I155" s="8"/>
    </row>
    <row r="156" spans="4:9">
      <c r="D156" s="15"/>
      <c r="E156" s="126"/>
      <c r="F156" s="15"/>
      <c r="G156" s="15"/>
      <c r="H156" s="35"/>
      <c r="I156" s="8"/>
    </row>
    <row r="157" spans="4:9">
      <c r="D157" s="44"/>
      <c r="E157" s="126"/>
      <c r="F157" s="15"/>
      <c r="G157" s="15"/>
      <c r="H157" s="35"/>
      <c r="I157" s="8"/>
    </row>
    <row r="158" spans="4:9">
      <c r="D158" s="15"/>
      <c r="E158" s="126"/>
      <c r="F158" s="15"/>
      <c r="G158" s="15"/>
      <c r="H158" s="35"/>
      <c r="I158" s="8"/>
    </row>
    <row r="159" spans="4:9">
      <c r="D159" s="15"/>
      <c r="E159" s="126"/>
      <c r="F159" s="15"/>
      <c r="G159" s="15"/>
      <c r="H159" s="35"/>
      <c r="I159" s="8"/>
    </row>
    <row r="160" spans="4:9">
      <c r="D160" s="15"/>
      <c r="E160" s="126"/>
      <c r="F160" s="15"/>
      <c r="G160" s="15"/>
      <c r="H160" s="35"/>
      <c r="I160" s="8"/>
    </row>
    <row r="161" spans="4:9">
      <c r="D161" s="44"/>
      <c r="E161" s="126"/>
      <c r="F161" s="15"/>
      <c r="G161" s="15"/>
      <c r="H161" s="35"/>
      <c r="I161" s="8"/>
    </row>
    <row r="162" spans="4:9">
      <c r="D162" s="15"/>
      <c r="E162" s="126"/>
      <c r="F162" s="15"/>
      <c r="G162" s="15"/>
      <c r="H162" s="35"/>
      <c r="I162" s="8"/>
    </row>
    <row r="163" spans="4:9">
      <c r="D163" s="15"/>
      <c r="E163" s="126"/>
      <c r="F163" s="15"/>
      <c r="G163" s="15"/>
      <c r="H163" s="35"/>
      <c r="I163" s="8"/>
    </row>
    <row r="164" spans="4:9">
      <c r="D164" s="15"/>
      <c r="E164" s="126"/>
      <c r="F164" s="15"/>
      <c r="G164" s="15"/>
      <c r="H164" s="35"/>
      <c r="I164" s="8"/>
    </row>
    <row r="165" spans="4:9">
      <c r="D165" s="44"/>
      <c r="E165" s="126"/>
      <c r="F165" s="15"/>
      <c r="G165" s="15"/>
      <c r="H165" s="35"/>
      <c r="I165" s="8"/>
    </row>
    <row r="166" spans="4:9">
      <c r="D166" s="15"/>
      <c r="E166" s="126"/>
      <c r="F166" s="15"/>
      <c r="G166" s="15"/>
      <c r="H166" s="35"/>
      <c r="I166" s="8"/>
    </row>
    <row r="167" spans="4:9">
      <c r="D167" s="15"/>
      <c r="E167" s="126"/>
      <c r="F167" s="15"/>
      <c r="G167" s="15"/>
      <c r="H167" s="35"/>
      <c r="I167" s="8"/>
    </row>
    <row r="168" spans="4:9">
      <c r="D168" s="15"/>
      <c r="E168" s="126"/>
      <c r="F168" s="15"/>
      <c r="G168" s="15"/>
      <c r="H168" s="35"/>
      <c r="I168" s="8"/>
    </row>
    <row r="169" spans="4:9">
      <c r="D169" s="15"/>
      <c r="E169" s="125"/>
      <c r="H169" s="35"/>
      <c r="I169" s="8"/>
    </row>
    <row r="170" spans="4:9">
      <c r="D170" s="44"/>
      <c r="E170" s="126"/>
      <c r="G170" s="35"/>
      <c r="H170" s="8"/>
    </row>
    <row r="171" spans="4:9">
      <c r="D171" s="15"/>
      <c r="E171" s="126"/>
      <c r="F171" s="35"/>
      <c r="G171" s="8"/>
    </row>
    <row r="172" spans="4:9">
      <c r="D172" s="15"/>
      <c r="E172" s="35"/>
      <c r="F172" s="35"/>
      <c r="G172" s="8"/>
    </row>
    <row r="173" spans="4:9">
      <c r="D173" s="15"/>
      <c r="E173" s="35"/>
      <c r="F173" s="35"/>
      <c r="G173" s="8"/>
    </row>
    <row r="174" spans="4:9">
      <c r="D174" s="44"/>
      <c r="E174" s="35"/>
      <c r="F174" s="35"/>
      <c r="G174" s="8"/>
    </row>
    <row r="175" spans="4:9">
      <c r="D175" s="15"/>
      <c r="E175" s="35"/>
      <c r="F175" s="35"/>
      <c r="G175" s="8"/>
    </row>
    <row r="176" spans="4:9">
      <c r="D176" s="15"/>
      <c r="E176" s="35"/>
      <c r="F176" s="35"/>
      <c r="G176" s="8"/>
    </row>
    <row r="177" spans="4:7">
      <c r="D177" s="15"/>
      <c r="E177" s="35"/>
      <c r="F177" s="35"/>
      <c r="G177" s="35"/>
    </row>
    <row r="178" spans="4:7">
      <c r="D178" s="44"/>
      <c r="E178" s="35"/>
      <c r="F178" s="35"/>
      <c r="G178" s="8"/>
    </row>
    <row r="179" spans="4:7">
      <c r="D179" s="15"/>
      <c r="E179" s="35"/>
      <c r="F179" s="35"/>
      <c r="G179" s="8"/>
    </row>
    <row r="180" spans="4:7">
      <c r="D180" s="15"/>
      <c r="E180" s="35"/>
      <c r="F180" s="35"/>
      <c r="G180" s="8"/>
    </row>
    <row r="181" spans="4:7">
      <c r="D181" s="15"/>
      <c r="E181" s="35"/>
      <c r="F181" s="35"/>
      <c r="G181" s="35"/>
    </row>
    <row r="182" spans="4:7">
      <c r="D182" s="44"/>
      <c r="E182" s="35"/>
      <c r="F182" s="35"/>
      <c r="G182" s="8"/>
    </row>
    <row r="183" spans="4:7">
      <c r="D183" s="15"/>
      <c r="E183" s="35"/>
      <c r="F183" s="35"/>
      <c r="G183" s="8"/>
    </row>
    <row r="184" spans="4:7">
      <c r="D184" s="15"/>
      <c r="E184" s="35"/>
      <c r="F184" s="35"/>
      <c r="G184" s="8"/>
    </row>
    <row r="185" spans="4:7">
      <c r="D185" s="15"/>
      <c r="E185" s="35"/>
      <c r="F185" s="35"/>
      <c r="G185" s="8"/>
    </row>
    <row r="186" spans="4:7">
      <c r="D186" s="44"/>
      <c r="E186" s="35"/>
      <c r="F186" s="35"/>
      <c r="G186" s="8"/>
    </row>
    <row r="187" spans="4:7">
      <c r="D187" s="15"/>
      <c r="E187" s="35"/>
      <c r="F187" s="35"/>
      <c r="G187" s="8"/>
    </row>
    <row r="188" spans="4:7">
      <c r="D188" s="15"/>
      <c r="E188" s="35"/>
      <c r="F188" s="35"/>
      <c r="G188" s="8"/>
    </row>
    <row r="189" spans="4:7">
      <c r="D189" s="15"/>
      <c r="E189" s="35"/>
      <c r="F189" s="35"/>
      <c r="G189" s="8"/>
    </row>
    <row r="190" spans="4:7">
      <c r="D190" s="44"/>
      <c r="E190" s="110"/>
      <c r="F190" s="35"/>
      <c r="G190" s="8"/>
    </row>
    <row r="191" spans="4:7">
      <c r="D191" s="15"/>
      <c r="E191" s="110"/>
      <c r="F191" s="35"/>
      <c r="G191" s="8"/>
    </row>
    <row r="192" spans="4:7">
      <c r="D192" s="15"/>
      <c r="E192" s="110"/>
      <c r="F192" s="35"/>
      <c r="G192" s="35"/>
    </row>
    <row r="193" spans="4:7">
      <c r="D193" s="15"/>
      <c r="E193" s="110"/>
      <c r="F193" s="35"/>
      <c r="G193" s="8"/>
    </row>
    <row r="194" spans="4:7">
      <c r="D194" s="44"/>
      <c r="E194" s="35"/>
      <c r="F194" s="35"/>
      <c r="G194" s="8"/>
    </row>
    <row r="195" spans="4:7">
      <c r="D195" s="15"/>
      <c r="E195" s="35"/>
      <c r="F195" s="35"/>
      <c r="G195" s="8"/>
    </row>
    <row r="196" spans="4:7">
      <c r="D196" s="15"/>
      <c r="E196" s="35"/>
      <c r="F196" s="35"/>
      <c r="G196" s="35"/>
    </row>
    <row r="197" spans="4:7">
      <c r="D197" s="15"/>
      <c r="E197" s="35"/>
      <c r="F197" s="35"/>
      <c r="G197" s="8"/>
    </row>
    <row r="198" spans="4:7">
      <c r="D198" s="44"/>
      <c r="E198" s="35"/>
      <c r="F198" s="35"/>
      <c r="G198" s="8"/>
    </row>
    <row r="199" spans="4:7">
      <c r="D199" s="15"/>
      <c r="E199" s="35"/>
      <c r="F199" s="35"/>
      <c r="G199" s="8"/>
    </row>
    <row r="200" spans="4:7">
      <c r="D200" s="15"/>
      <c r="E200" s="35"/>
      <c r="F200" s="35"/>
      <c r="G200" s="8"/>
    </row>
    <row r="201" spans="4:7">
      <c r="D201" s="15"/>
      <c r="E201" s="35"/>
      <c r="F201" s="35"/>
      <c r="G201" s="8"/>
    </row>
    <row r="202" spans="4:7">
      <c r="D202" s="44"/>
      <c r="E202" s="35"/>
      <c r="F202" s="35"/>
      <c r="G202" s="8"/>
    </row>
    <row r="203" spans="4:7">
      <c r="D203" s="15"/>
      <c r="E203" s="35"/>
      <c r="F203" s="35"/>
      <c r="G203" s="8"/>
    </row>
    <row r="204" spans="4:7">
      <c r="D204" s="15"/>
      <c r="E204" s="35"/>
      <c r="F204" s="35"/>
      <c r="G204" s="8"/>
    </row>
    <row r="205" spans="4:7">
      <c r="D205" s="15"/>
      <c r="E205" s="35"/>
      <c r="F205" s="35"/>
      <c r="G205" s="8"/>
    </row>
    <row r="206" spans="4:7">
      <c r="D206" s="44"/>
      <c r="E206" s="35"/>
      <c r="F206" s="35"/>
      <c r="G206" s="8"/>
    </row>
    <row r="207" spans="4:7">
      <c r="D207" s="15"/>
      <c r="E207" s="35"/>
      <c r="F207" s="35"/>
      <c r="G207" s="8"/>
    </row>
    <row r="208" spans="4:7">
      <c r="D208" s="15"/>
      <c r="E208" s="35"/>
      <c r="F208" s="35"/>
      <c r="G208" s="8"/>
    </row>
    <row r="209" spans="4:7">
      <c r="D209" s="15"/>
      <c r="E209" s="35"/>
      <c r="F209" s="35"/>
      <c r="G209" s="8"/>
    </row>
    <row r="210" spans="4:7">
      <c r="D210" s="44"/>
      <c r="E210" s="35"/>
      <c r="F210" s="35"/>
      <c r="G210" s="8"/>
    </row>
    <row r="211" spans="4:7">
      <c r="D211" s="15"/>
      <c r="E211" s="35"/>
      <c r="F211" s="35"/>
      <c r="G211" s="8"/>
    </row>
    <row r="212" spans="4:7">
      <c r="D212" s="15"/>
      <c r="E212" s="35"/>
      <c r="F212" s="35"/>
      <c r="G212" s="8"/>
    </row>
    <row r="213" spans="4:7">
      <c r="D213" s="15"/>
      <c r="E213" s="35"/>
      <c r="F213" s="35"/>
      <c r="G213" s="8"/>
    </row>
    <row r="214" spans="4:7">
      <c r="E214" s="64"/>
    </row>
    <row r="215" spans="4:7">
      <c r="E215" s="64"/>
    </row>
    <row r="216" spans="4:7">
      <c r="E216" s="7"/>
    </row>
    <row r="217" spans="4:7">
      <c r="E217" s="7"/>
    </row>
    <row r="218" spans="4:7">
      <c r="E218" s="64"/>
    </row>
    <row r="219" spans="4:7">
      <c r="E219" s="73"/>
    </row>
  </sheetData>
  <mergeCells count="6">
    <mergeCell ref="E129:AB129"/>
    <mergeCell ref="E58:AB58"/>
    <mergeCell ref="B3:D3"/>
    <mergeCell ref="F3:W3"/>
    <mergeCell ref="X3:AC3"/>
    <mergeCell ref="F18:AC18"/>
  </mergeCells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X89"/>
  <sheetViews>
    <sheetView topLeftCell="E1" zoomScale="70" zoomScaleNormal="70" workbookViewId="0">
      <selection activeCell="AE14" sqref="AE14"/>
    </sheetView>
  </sheetViews>
  <sheetFormatPr defaultRowHeight="14.4"/>
  <cols>
    <col min="1" max="1" width="12.5546875" customWidth="1"/>
    <col min="2" max="2" width="17.77734375" customWidth="1"/>
    <col min="3" max="3" width="8.88671875" customWidth="1"/>
    <col min="5" max="5" width="8.88671875" style="280"/>
    <col min="12" max="12" width="8.88671875" customWidth="1"/>
    <col min="20" max="20" width="15.21875" customWidth="1"/>
    <col min="23" max="23" width="20.88671875" customWidth="1"/>
  </cols>
  <sheetData>
    <row r="2" spans="1:24">
      <c r="A2" s="59" t="s">
        <v>26</v>
      </c>
      <c r="B2" s="7" t="s">
        <v>23</v>
      </c>
      <c r="C2" s="7" t="s">
        <v>27</v>
      </c>
      <c r="D2" s="7" t="s">
        <v>28</v>
      </c>
      <c r="E2" s="249" t="s">
        <v>29</v>
      </c>
      <c r="F2" s="89" t="s">
        <v>55</v>
      </c>
      <c r="G2" s="89" t="s">
        <v>56</v>
      </c>
    </row>
    <row r="3" spans="1:24">
      <c r="A3" s="83" t="s">
        <v>53</v>
      </c>
      <c r="B3" s="70" t="s">
        <v>0</v>
      </c>
      <c r="C3" s="271">
        <v>6.54</v>
      </c>
      <c r="D3" s="272">
        <v>6.53</v>
      </c>
      <c r="E3" s="277">
        <v>6.52</v>
      </c>
      <c r="F3" s="90">
        <f>AVERAGE(C3:D3:E3)</f>
        <v>6.53</v>
      </c>
      <c r="G3" s="90">
        <f>STDEV(C3:E3)</f>
        <v>1.0000000000000231E-2</v>
      </c>
      <c r="H3" s="286"/>
    </row>
    <row r="4" spans="1:24">
      <c r="A4" s="43" t="s">
        <v>53</v>
      </c>
      <c r="B4" s="62" t="s">
        <v>37</v>
      </c>
      <c r="C4" s="64">
        <v>4.71</v>
      </c>
      <c r="D4" s="65"/>
      <c r="E4" s="249"/>
      <c r="F4" s="91">
        <f>AVERAGE(C4:D4:E4)</f>
        <v>4.71</v>
      </c>
      <c r="G4" s="91"/>
      <c r="W4" s="286" t="s">
        <v>117</v>
      </c>
      <c r="X4" t="s">
        <v>118</v>
      </c>
    </row>
    <row r="5" spans="1:24">
      <c r="A5" s="43" t="s">
        <v>53</v>
      </c>
      <c r="B5" s="62" t="s">
        <v>38</v>
      </c>
      <c r="C5" s="64">
        <v>4.71</v>
      </c>
      <c r="D5" s="64">
        <v>4.78</v>
      </c>
      <c r="E5" s="249"/>
      <c r="F5" s="91">
        <f>AVERAGE(C5:D5:E5)</f>
        <v>4.7450000000000001</v>
      </c>
      <c r="G5" s="91">
        <f>STDEV(C5:D5)</f>
        <v>4.9497474683058526E-2</v>
      </c>
      <c r="W5" s="286" t="s">
        <v>116</v>
      </c>
      <c r="X5" t="s">
        <v>119</v>
      </c>
    </row>
    <row r="6" spans="1:24">
      <c r="A6" s="43" t="s">
        <v>53</v>
      </c>
      <c r="B6" s="62" t="s">
        <v>19</v>
      </c>
      <c r="C6" s="278">
        <v>4.6900000000000004</v>
      </c>
      <c r="D6" s="278">
        <v>4.76</v>
      </c>
      <c r="E6" s="278">
        <v>4.7</v>
      </c>
      <c r="F6" s="91">
        <f>AVERAGE(C6:E6)</f>
        <v>4.7166666666666659</v>
      </c>
      <c r="G6" s="91">
        <f t="shared" ref="G6:G38" si="0">STDEV(C6:E6)</f>
        <v>3.7859388972001529E-2</v>
      </c>
      <c r="X6" t="s">
        <v>109</v>
      </c>
    </row>
    <row r="7" spans="1:24">
      <c r="A7" s="43" t="s">
        <v>53</v>
      </c>
      <c r="B7" s="62" t="s">
        <v>39</v>
      </c>
      <c r="C7" s="92">
        <v>4.66</v>
      </c>
      <c r="D7" s="92">
        <v>4.75</v>
      </c>
      <c r="E7" s="92">
        <v>4.7</v>
      </c>
      <c r="F7" s="91">
        <f t="shared" ref="F7:F30" si="1">AVERAGE(C7:E7)</f>
        <v>4.7033333333333331</v>
      </c>
      <c r="G7" s="91">
        <f t="shared" si="0"/>
        <v>4.5092497528228866E-2</v>
      </c>
      <c r="H7" s="286"/>
      <c r="W7" s="286" t="s">
        <v>83</v>
      </c>
      <c r="X7" t="s">
        <v>120</v>
      </c>
    </row>
    <row r="8" spans="1:24">
      <c r="A8" s="43" t="s">
        <v>53</v>
      </c>
      <c r="B8" s="62" t="s">
        <v>40</v>
      </c>
      <c r="C8" s="92">
        <v>4.63</v>
      </c>
      <c r="D8" s="92">
        <v>4.72</v>
      </c>
      <c r="E8" s="92">
        <v>4.72</v>
      </c>
      <c r="F8" s="91">
        <f t="shared" si="1"/>
        <v>4.6900000000000004</v>
      </c>
      <c r="G8" s="91">
        <f t="shared" si="0"/>
        <v>5.1961524227066236E-2</v>
      </c>
      <c r="X8" t="s">
        <v>110</v>
      </c>
    </row>
    <row r="9" spans="1:24">
      <c r="A9" s="43" t="s">
        <v>53</v>
      </c>
      <c r="B9" s="62" t="s">
        <v>41</v>
      </c>
      <c r="C9" s="92">
        <v>4.62</v>
      </c>
      <c r="D9" s="92">
        <v>4.68</v>
      </c>
      <c r="E9" s="92">
        <v>4.6500000000000004</v>
      </c>
      <c r="F9" s="91">
        <f t="shared" si="1"/>
        <v>4.6500000000000004</v>
      </c>
      <c r="G9" s="91">
        <f t="shared" si="0"/>
        <v>2.9999999999999805E-2</v>
      </c>
      <c r="H9" s="286"/>
      <c r="X9" t="s">
        <v>111</v>
      </c>
    </row>
    <row r="10" spans="1:24">
      <c r="A10" s="43" t="s">
        <v>53</v>
      </c>
      <c r="B10" s="62" t="s">
        <v>42</v>
      </c>
      <c r="C10" s="92">
        <v>4.5999999999999996</v>
      </c>
      <c r="D10" s="92">
        <v>4.66</v>
      </c>
      <c r="E10" s="92">
        <v>4.6100000000000003</v>
      </c>
      <c r="F10" s="91">
        <f t="shared" si="1"/>
        <v>4.623333333333334</v>
      </c>
      <c r="G10" s="91">
        <f t="shared" si="0"/>
        <v>3.2145502536643326E-2</v>
      </c>
      <c r="X10" t="s">
        <v>121</v>
      </c>
    </row>
    <row r="11" spans="1:24">
      <c r="A11" s="43" t="s">
        <v>53</v>
      </c>
      <c r="B11" s="62" t="s">
        <v>43</v>
      </c>
      <c r="C11" s="95">
        <v>4.5999999999999996</v>
      </c>
      <c r="D11" s="92">
        <v>4.6399999999999997</v>
      </c>
      <c r="E11" s="92">
        <v>4.5999999999999996</v>
      </c>
      <c r="F11" s="91">
        <f>(4.6+4.64+4.6)/3</f>
        <v>4.6133333333333324</v>
      </c>
      <c r="G11" s="91">
        <f t="shared" si="0"/>
        <v>2.3094010767585053E-2</v>
      </c>
      <c r="T11" t="s">
        <v>66</v>
      </c>
      <c r="W11" s="286" t="s">
        <v>115</v>
      </c>
      <c r="X11" t="s">
        <v>112</v>
      </c>
    </row>
    <row r="12" spans="1:24">
      <c r="A12" s="43" t="s">
        <v>53</v>
      </c>
      <c r="B12" s="7" t="s">
        <v>45</v>
      </c>
      <c r="C12" s="249"/>
      <c r="D12" s="95">
        <v>4.6100000000000003</v>
      </c>
      <c r="E12" s="95">
        <v>4.5999999999999996</v>
      </c>
      <c r="F12" s="91">
        <f>(4.6+4.64+4.6)/3</f>
        <v>4.6133333333333324</v>
      </c>
      <c r="G12" s="91">
        <f>STDEV(D12:E12)</f>
        <v>7.0710678118659524E-3</v>
      </c>
      <c r="H12" s="286"/>
      <c r="W12" s="286" t="s">
        <v>114</v>
      </c>
      <c r="X12" t="s">
        <v>113</v>
      </c>
    </row>
    <row r="13" spans="1:24">
      <c r="A13" s="43" t="s">
        <v>53</v>
      </c>
      <c r="B13" s="7" t="s">
        <v>44</v>
      </c>
      <c r="C13" s="275">
        <v>4.51</v>
      </c>
      <c r="D13" s="278">
        <v>4.5999999999999996</v>
      </c>
      <c r="E13" s="278">
        <v>4.5599999999999996</v>
      </c>
      <c r="F13" s="91">
        <f t="shared" si="1"/>
        <v>4.5566666666666658</v>
      </c>
      <c r="G13" s="91">
        <f t="shared" si="0"/>
        <v>4.5092497528228866E-2</v>
      </c>
    </row>
    <row r="14" spans="1:24">
      <c r="A14" s="84" t="s">
        <v>53</v>
      </c>
      <c r="B14" s="75" t="s">
        <v>35</v>
      </c>
      <c r="C14" s="275">
        <v>4.54</v>
      </c>
      <c r="D14" s="276">
        <v>4.51</v>
      </c>
      <c r="E14" s="279">
        <v>4.5</v>
      </c>
      <c r="F14" s="93">
        <f t="shared" si="1"/>
        <v>4.5166666666666666</v>
      </c>
      <c r="G14" s="93">
        <f t="shared" si="0"/>
        <v>2.0816659994661382E-2</v>
      </c>
      <c r="H14" s="286"/>
    </row>
    <row r="15" spans="1:24">
      <c r="A15" s="44" t="s">
        <v>54</v>
      </c>
      <c r="B15" s="62" t="s">
        <v>0</v>
      </c>
      <c r="C15" s="277">
        <v>6.54</v>
      </c>
      <c r="D15" s="272">
        <v>6.53</v>
      </c>
      <c r="E15" s="277">
        <v>6.52</v>
      </c>
      <c r="F15" s="91">
        <f t="shared" si="1"/>
        <v>6.53</v>
      </c>
      <c r="G15" s="91">
        <f t="shared" si="0"/>
        <v>1.0000000000000231E-2</v>
      </c>
      <c r="H15" s="286"/>
    </row>
    <row r="16" spans="1:24">
      <c r="A16" s="44" t="s">
        <v>54</v>
      </c>
      <c r="B16" s="62" t="s">
        <v>37</v>
      </c>
      <c r="C16" s="92">
        <v>4.58</v>
      </c>
      <c r="D16" s="64"/>
      <c r="E16" s="92"/>
      <c r="F16" s="91">
        <f t="shared" si="1"/>
        <v>4.58</v>
      </c>
      <c r="G16" s="91"/>
    </row>
    <row r="17" spans="1:24">
      <c r="A17" s="44" t="s">
        <v>54</v>
      </c>
      <c r="B17" s="62" t="s">
        <v>38</v>
      </c>
      <c r="C17" s="92">
        <v>4.58</v>
      </c>
      <c r="D17" s="64">
        <v>4.8600000000000003</v>
      </c>
      <c r="E17" s="92"/>
      <c r="F17" s="91">
        <f t="shared" si="1"/>
        <v>4.7200000000000006</v>
      </c>
      <c r="G17" s="91">
        <f t="shared" si="0"/>
        <v>0.19798989873221792</v>
      </c>
    </row>
    <row r="18" spans="1:24">
      <c r="A18" s="44" t="s">
        <v>54</v>
      </c>
      <c r="B18" s="62" t="s">
        <v>19</v>
      </c>
      <c r="C18" s="274">
        <v>4.55</v>
      </c>
      <c r="D18" s="273">
        <v>4.84</v>
      </c>
      <c r="E18" s="278">
        <v>4.8</v>
      </c>
      <c r="F18" s="91">
        <f t="shared" si="1"/>
        <v>4.7300000000000004</v>
      </c>
      <c r="G18" s="88">
        <f t="shared" si="0"/>
        <v>0.15716233645500352</v>
      </c>
      <c r="H18" s="286" t="s">
        <v>84</v>
      </c>
    </row>
    <row r="19" spans="1:24">
      <c r="A19" s="44" t="s">
        <v>54</v>
      </c>
      <c r="B19" s="62" t="s">
        <v>39</v>
      </c>
      <c r="C19" s="92">
        <v>4.5199999999999996</v>
      </c>
      <c r="D19" s="64">
        <v>4.8</v>
      </c>
      <c r="E19" s="92">
        <v>4.7699999999999996</v>
      </c>
      <c r="F19" s="91">
        <f t="shared" si="1"/>
        <v>4.6966666666666663</v>
      </c>
      <c r="G19" s="91">
        <f t="shared" si="0"/>
        <v>0.15373136743465587</v>
      </c>
      <c r="I19" t="s">
        <v>97</v>
      </c>
      <c r="W19" s="286" t="s">
        <v>84</v>
      </c>
      <c r="X19" t="s">
        <v>105</v>
      </c>
    </row>
    <row r="20" spans="1:24">
      <c r="A20" s="44" t="s">
        <v>54</v>
      </c>
      <c r="B20" s="288" t="s">
        <v>40</v>
      </c>
      <c r="C20" s="270">
        <v>4.5</v>
      </c>
      <c r="D20" s="64">
        <v>4.76</v>
      </c>
      <c r="E20" s="92">
        <v>4.8</v>
      </c>
      <c r="F20" s="91">
        <f t="shared" si="1"/>
        <v>4.6866666666666665</v>
      </c>
      <c r="G20" s="88">
        <f t="shared" si="0"/>
        <v>0.16289055630496257</v>
      </c>
      <c r="W20" t="s">
        <v>98</v>
      </c>
    </row>
    <row r="21" spans="1:24">
      <c r="A21" s="44" t="s">
        <v>54</v>
      </c>
      <c r="B21" s="7" t="s">
        <v>41</v>
      </c>
      <c r="C21" s="249"/>
      <c r="D21" s="64">
        <v>4.75</v>
      </c>
      <c r="E21" s="92">
        <v>4.72</v>
      </c>
      <c r="F21" s="91">
        <f t="shared" si="1"/>
        <v>4.7349999999999994</v>
      </c>
      <c r="G21" s="91">
        <f t="shared" si="0"/>
        <v>2.12132034355966E-2</v>
      </c>
      <c r="W21" s="286" t="s">
        <v>84</v>
      </c>
      <c r="X21" t="s">
        <v>106</v>
      </c>
    </row>
    <row r="22" spans="1:24">
      <c r="A22" s="44" t="s">
        <v>54</v>
      </c>
      <c r="B22" s="7" t="s">
        <v>42</v>
      </c>
      <c r="C22" s="249"/>
      <c r="D22" s="64">
        <v>4.72</v>
      </c>
      <c r="E22" s="92">
        <v>4.7</v>
      </c>
      <c r="F22" s="91">
        <f t="shared" si="1"/>
        <v>4.71</v>
      </c>
      <c r="G22" s="91">
        <f t="shared" si="0"/>
        <v>1.4142135623730649E-2</v>
      </c>
      <c r="W22" t="s">
        <v>100</v>
      </c>
    </row>
    <row r="23" spans="1:24">
      <c r="A23" s="44" t="s">
        <v>54</v>
      </c>
      <c r="B23" s="7" t="s">
        <v>43</v>
      </c>
      <c r="C23" s="249"/>
      <c r="D23" s="64">
        <v>4.7</v>
      </c>
      <c r="E23" s="92">
        <v>4.67</v>
      </c>
      <c r="F23" s="91">
        <f t="shared" si="1"/>
        <v>4.6850000000000005</v>
      </c>
      <c r="G23" s="91">
        <f t="shared" si="0"/>
        <v>2.12132034355966E-2</v>
      </c>
      <c r="H23" s="286" t="s">
        <v>83</v>
      </c>
      <c r="W23" s="286" t="s">
        <v>84</v>
      </c>
      <c r="X23" t="s">
        <v>107</v>
      </c>
    </row>
    <row r="24" spans="1:24">
      <c r="A24" s="44" t="s">
        <v>54</v>
      </c>
      <c r="B24" s="269" t="s">
        <v>45</v>
      </c>
      <c r="C24" s="249"/>
      <c r="D24" s="94">
        <v>4.6500000000000004</v>
      </c>
      <c r="E24" s="92">
        <v>4.67</v>
      </c>
      <c r="F24" s="91">
        <f t="shared" si="1"/>
        <v>4.66</v>
      </c>
      <c r="G24" s="91">
        <f t="shared" si="0"/>
        <v>1.4142135623730649E-2</v>
      </c>
      <c r="I24" t="s">
        <v>93</v>
      </c>
      <c r="W24" t="s">
        <v>101</v>
      </c>
    </row>
    <row r="25" spans="1:24">
      <c r="A25" s="7" t="s">
        <v>54</v>
      </c>
      <c r="B25" s="269" t="s">
        <v>47</v>
      </c>
      <c r="C25" s="249"/>
      <c r="D25" s="7"/>
      <c r="E25" s="95">
        <v>4.6500000000000004</v>
      </c>
      <c r="F25" s="91">
        <f t="shared" si="1"/>
        <v>4.6500000000000004</v>
      </c>
      <c r="G25" s="91"/>
      <c r="I25" t="s">
        <v>95</v>
      </c>
      <c r="W25" s="286" t="s">
        <v>84</v>
      </c>
      <c r="X25" t="s">
        <v>108</v>
      </c>
    </row>
    <row r="26" spans="1:24">
      <c r="A26" s="44" t="s">
        <v>54</v>
      </c>
      <c r="B26" s="7" t="s">
        <v>44</v>
      </c>
      <c r="C26" s="274">
        <v>4.43</v>
      </c>
      <c r="D26" s="273">
        <v>4.63</v>
      </c>
      <c r="E26" s="278">
        <v>4.59</v>
      </c>
      <c r="F26" s="91">
        <f t="shared" si="1"/>
        <v>4.55</v>
      </c>
      <c r="G26" s="88">
        <f t="shared" si="0"/>
        <v>0.10583005244259458</v>
      </c>
      <c r="H26" s="286" t="s">
        <v>82</v>
      </c>
      <c r="W26" t="s">
        <v>103</v>
      </c>
    </row>
    <row r="27" spans="1:24">
      <c r="A27" s="44" t="s">
        <v>54</v>
      </c>
      <c r="B27" s="7" t="s">
        <v>35</v>
      </c>
      <c r="C27" s="279">
        <v>4.37</v>
      </c>
      <c r="D27" s="276">
        <v>4.33</v>
      </c>
      <c r="E27" s="279">
        <v>4.3600000000000003</v>
      </c>
      <c r="F27" s="91">
        <f t="shared" si="1"/>
        <v>4.3533333333333326</v>
      </c>
      <c r="G27" s="93">
        <f t="shared" si="0"/>
        <v>2.0816659994661382E-2</v>
      </c>
      <c r="I27" t="s">
        <v>94</v>
      </c>
      <c r="W27" s="289" t="s">
        <v>83</v>
      </c>
      <c r="X27" t="s">
        <v>93</v>
      </c>
    </row>
    <row r="28" spans="1:24">
      <c r="A28" s="80" t="s">
        <v>50</v>
      </c>
      <c r="B28" s="70" t="s">
        <v>0</v>
      </c>
      <c r="C28" s="277">
        <v>6.4</v>
      </c>
      <c r="D28" s="272">
        <v>6.35</v>
      </c>
      <c r="E28" s="277">
        <v>6.35</v>
      </c>
      <c r="F28" s="90">
        <f t="shared" si="1"/>
        <v>6.3666666666666671</v>
      </c>
      <c r="G28" s="91">
        <f t="shared" si="0"/>
        <v>2.88675134594817E-2</v>
      </c>
      <c r="H28" s="286"/>
      <c r="W28" s="1" t="s">
        <v>99</v>
      </c>
      <c r="X28" t="s">
        <v>95</v>
      </c>
    </row>
    <row r="29" spans="1:24">
      <c r="A29" s="7" t="s">
        <v>50</v>
      </c>
      <c r="B29" s="7" t="s">
        <v>46</v>
      </c>
      <c r="C29" s="92">
        <v>5.37</v>
      </c>
      <c r="D29" s="7"/>
      <c r="E29" s="249"/>
      <c r="F29" s="91">
        <f t="shared" si="1"/>
        <v>5.37</v>
      </c>
      <c r="G29" s="91"/>
      <c r="W29" s="289" t="s">
        <v>83</v>
      </c>
      <c r="X29" s="287" t="s">
        <v>85</v>
      </c>
    </row>
    <row r="30" spans="1:24">
      <c r="A30" s="7" t="s">
        <v>50</v>
      </c>
      <c r="B30" s="7" t="s">
        <v>37</v>
      </c>
      <c r="C30" s="92">
        <v>5.36</v>
      </c>
      <c r="D30" s="7"/>
      <c r="E30" s="249"/>
      <c r="F30" s="91">
        <f t="shared" si="1"/>
        <v>5.36</v>
      </c>
      <c r="G30" s="91"/>
      <c r="W30" s="1" t="s">
        <v>103</v>
      </c>
      <c r="X30" t="s">
        <v>87</v>
      </c>
    </row>
    <row r="31" spans="1:24">
      <c r="A31" s="64" t="s">
        <v>50</v>
      </c>
      <c r="B31" s="62" t="s">
        <v>38</v>
      </c>
      <c r="C31" s="92">
        <v>5.29</v>
      </c>
      <c r="D31" s="64">
        <v>5.4</v>
      </c>
      <c r="E31" s="92">
        <v>5.15</v>
      </c>
      <c r="F31" s="91">
        <f>AVERAGE(C31:E31)</f>
        <v>5.28</v>
      </c>
      <c r="G31" s="91">
        <f t="shared" si="0"/>
        <v>0.12529964086142661</v>
      </c>
      <c r="W31" s="289" t="s">
        <v>83</v>
      </c>
      <c r="X31" t="s">
        <v>91</v>
      </c>
    </row>
    <row r="32" spans="1:24">
      <c r="A32" s="64" t="s">
        <v>50</v>
      </c>
      <c r="B32" s="62" t="s">
        <v>19</v>
      </c>
      <c r="C32" s="274">
        <v>5.2</v>
      </c>
      <c r="D32" s="274">
        <v>5.32</v>
      </c>
      <c r="E32" s="274">
        <v>5.12</v>
      </c>
      <c r="F32" s="91">
        <f>AVERAGE(C32:E32)</f>
        <v>5.2133333333333338</v>
      </c>
      <c r="G32" s="88">
        <f t="shared" si="0"/>
        <v>0.10066445913695543</v>
      </c>
      <c r="H32" s="286" t="s">
        <v>84</v>
      </c>
      <c r="W32" s="1" t="s">
        <v>100</v>
      </c>
    </row>
    <row r="33" spans="1:24">
      <c r="A33" s="64" t="s">
        <v>50</v>
      </c>
      <c r="B33" s="62" t="s">
        <v>39</v>
      </c>
      <c r="C33" s="92">
        <v>5.2</v>
      </c>
      <c r="D33" s="64">
        <v>5.3</v>
      </c>
      <c r="E33" s="92">
        <v>5.14</v>
      </c>
      <c r="F33" s="91">
        <f>AVERAGE(C33:E33)</f>
        <v>5.2133333333333338</v>
      </c>
      <c r="G33" s="91">
        <f t="shared" si="0"/>
        <v>8.0829037686526675E-2</v>
      </c>
      <c r="I33" t="s">
        <v>92</v>
      </c>
      <c r="W33" s="289" t="s">
        <v>83</v>
      </c>
      <c r="X33" t="s">
        <v>89</v>
      </c>
    </row>
    <row r="34" spans="1:24">
      <c r="A34" s="64" t="s">
        <v>50</v>
      </c>
      <c r="B34" s="62" t="s">
        <v>40</v>
      </c>
      <c r="C34" s="92">
        <v>5.13</v>
      </c>
      <c r="D34" s="64">
        <v>5.24</v>
      </c>
      <c r="E34" s="92">
        <v>5.16</v>
      </c>
      <c r="F34" s="91">
        <f>AVERAGE(C34:E34)</f>
        <v>5.1766666666666667</v>
      </c>
      <c r="G34" s="91">
        <f t="shared" si="0"/>
        <v>5.6862407030773408E-2</v>
      </c>
      <c r="W34" s="1" t="s">
        <v>101</v>
      </c>
    </row>
    <row r="35" spans="1:24">
      <c r="A35" s="64" t="s">
        <v>50</v>
      </c>
      <c r="B35" s="62" t="s">
        <v>41</v>
      </c>
      <c r="C35" s="92">
        <v>5.1100000000000003</v>
      </c>
      <c r="D35" s="64">
        <v>5.16</v>
      </c>
      <c r="E35" s="92">
        <v>5.0599999999999996</v>
      </c>
      <c r="F35" s="91">
        <f t="shared" ref="F35:F40" si="2">AVERAGE(C35:E35)</f>
        <v>5.1099999999999994</v>
      </c>
      <c r="G35" s="91">
        <f t="shared" si="0"/>
        <v>5.0000000000000266E-2</v>
      </c>
      <c r="W35" s="289" t="s">
        <v>83</v>
      </c>
      <c r="X35" t="s">
        <v>88</v>
      </c>
    </row>
    <row r="36" spans="1:24">
      <c r="A36" s="64" t="s">
        <v>50</v>
      </c>
      <c r="B36" s="269" t="s">
        <v>42</v>
      </c>
      <c r="C36" s="95">
        <v>5.14</v>
      </c>
      <c r="D36" s="64">
        <v>5.23</v>
      </c>
      <c r="E36" s="92">
        <v>5.09</v>
      </c>
      <c r="F36" s="91">
        <f t="shared" si="2"/>
        <v>5.1533333333333333</v>
      </c>
      <c r="G36" s="91">
        <f t="shared" si="0"/>
        <v>7.0945988845976193E-2</v>
      </c>
      <c r="W36" s="1" t="s">
        <v>102</v>
      </c>
    </row>
    <row r="37" spans="1:24">
      <c r="A37" s="64" t="s">
        <v>50</v>
      </c>
      <c r="B37" s="7" t="s">
        <v>43</v>
      </c>
      <c r="C37" s="249"/>
      <c r="D37" s="64">
        <v>5.19</v>
      </c>
      <c r="E37" s="92">
        <v>5.12</v>
      </c>
      <c r="F37" s="91">
        <f t="shared" si="2"/>
        <v>5.1550000000000002</v>
      </c>
      <c r="G37" s="91">
        <f t="shared" si="0"/>
        <v>4.9497474683058526E-2</v>
      </c>
      <c r="H37" s="286"/>
      <c r="W37" s="286" t="s">
        <v>82</v>
      </c>
      <c r="X37" t="s">
        <v>94</v>
      </c>
    </row>
    <row r="38" spans="1:24">
      <c r="A38" s="64" t="s">
        <v>50</v>
      </c>
      <c r="B38" s="269" t="s">
        <v>45</v>
      </c>
      <c r="C38" s="249"/>
      <c r="D38" s="64">
        <v>5.13</v>
      </c>
      <c r="E38" s="95">
        <v>5.13</v>
      </c>
      <c r="F38" s="91">
        <f t="shared" si="2"/>
        <v>5.13</v>
      </c>
      <c r="G38" s="91">
        <f t="shared" si="0"/>
        <v>0</v>
      </c>
      <c r="W38" t="s">
        <v>98</v>
      </c>
    </row>
    <row r="39" spans="1:24">
      <c r="A39" s="64" t="s">
        <v>50</v>
      </c>
      <c r="B39" s="7" t="s">
        <v>47</v>
      </c>
      <c r="C39" s="249"/>
      <c r="D39" s="64">
        <v>5.12</v>
      </c>
      <c r="E39" s="89"/>
      <c r="F39" s="91">
        <f t="shared" si="2"/>
        <v>5.12</v>
      </c>
      <c r="G39" s="91"/>
      <c r="H39" s="286" t="s">
        <v>83</v>
      </c>
      <c r="W39" s="286" t="s">
        <v>82</v>
      </c>
      <c r="X39" t="s">
        <v>86</v>
      </c>
    </row>
    <row r="40" spans="1:24">
      <c r="A40" s="64" t="s">
        <v>50</v>
      </c>
      <c r="B40" s="269" t="s">
        <v>48</v>
      </c>
      <c r="C40" s="249"/>
      <c r="D40" s="94">
        <v>5.0999999999999996</v>
      </c>
      <c r="E40" s="89"/>
      <c r="F40" s="91">
        <f t="shared" si="2"/>
        <v>5.0999999999999996</v>
      </c>
      <c r="G40" s="91"/>
      <c r="I40" t="s">
        <v>91</v>
      </c>
      <c r="W40" t="s">
        <v>104</v>
      </c>
    </row>
    <row r="41" spans="1:24">
      <c r="A41" s="64" t="s">
        <v>50</v>
      </c>
      <c r="B41" s="7" t="s">
        <v>44</v>
      </c>
      <c r="C41" s="278">
        <v>5.16</v>
      </c>
      <c r="D41" s="273">
        <v>5.14</v>
      </c>
      <c r="E41" s="278">
        <v>5.1100000000000003</v>
      </c>
      <c r="F41" s="91">
        <f>AVERAGE(C41:E41)</f>
        <v>5.1366666666666667</v>
      </c>
      <c r="G41" s="91">
        <f>STDEV(C41:E41)</f>
        <v>2.5166114784235707E-2</v>
      </c>
    </row>
    <row r="42" spans="1:24">
      <c r="A42" s="64" t="s">
        <v>50</v>
      </c>
      <c r="B42" s="7" t="s">
        <v>35</v>
      </c>
      <c r="C42" s="279">
        <v>4.9000000000000004</v>
      </c>
      <c r="D42" s="276">
        <v>4.8099999999999996</v>
      </c>
      <c r="E42" s="279">
        <v>4.8</v>
      </c>
      <c r="F42" s="93">
        <f>AVERAGE(C42:E42)</f>
        <v>4.8366666666666669</v>
      </c>
      <c r="G42" s="93">
        <f>STDEV(C42:E42)</f>
        <v>5.5075705472861385E-2</v>
      </c>
    </row>
    <row r="43" spans="1:24">
      <c r="A43" s="82" t="s">
        <v>49</v>
      </c>
      <c r="B43" s="70" t="s">
        <v>0</v>
      </c>
      <c r="C43" s="277">
        <v>6.4</v>
      </c>
      <c r="D43" s="272">
        <v>6.35</v>
      </c>
      <c r="E43" s="277">
        <v>6.35</v>
      </c>
      <c r="F43" s="91">
        <f>AVERAGE(C43:E43)</f>
        <v>6.3666666666666671</v>
      </c>
      <c r="G43" s="91">
        <f>STDEV(C43:E43)</f>
        <v>2.88675134594817E-2</v>
      </c>
      <c r="H43" s="286"/>
    </row>
    <row r="44" spans="1:24">
      <c r="A44" s="7" t="s">
        <v>49</v>
      </c>
      <c r="B44" s="7" t="s">
        <v>46</v>
      </c>
      <c r="C44" s="92">
        <v>5.39</v>
      </c>
      <c r="D44" s="7"/>
      <c r="E44" s="249"/>
      <c r="F44" s="91">
        <f t="shared" ref="F44:F55" si="3">AVERAGE(C44:E44)</f>
        <v>5.39</v>
      </c>
      <c r="G44" s="91"/>
    </row>
    <row r="45" spans="1:24">
      <c r="A45" s="7" t="s">
        <v>49</v>
      </c>
      <c r="B45" s="7" t="s">
        <v>37</v>
      </c>
      <c r="C45" s="92">
        <v>5.39</v>
      </c>
      <c r="D45" s="7"/>
      <c r="E45" s="249"/>
      <c r="F45" s="91">
        <f t="shared" si="3"/>
        <v>5.39</v>
      </c>
      <c r="G45" s="91"/>
    </row>
    <row r="46" spans="1:24">
      <c r="A46" s="44" t="s">
        <v>49</v>
      </c>
      <c r="B46" s="7" t="s">
        <v>38</v>
      </c>
      <c r="C46" s="92">
        <v>5.2</v>
      </c>
      <c r="D46" s="64">
        <v>5.33</v>
      </c>
      <c r="E46" s="92">
        <v>5.13</v>
      </c>
      <c r="F46" s="91">
        <f t="shared" si="3"/>
        <v>5.22</v>
      </c>
      <c r="G46" s="91">
        <f t="shared" ref="G46:G53" si="4">STDEV(C46:E46)</f>
        <v>0.10148891565092645</v>
      </c>
    </row>
    <row r="47" spans="1:24">
      <c r="A47" s="44" t="s">
        <v>49</v>
      </c>
      <c r="B47" s="62" t="s">
        <v>19</v>
      </c>
      <c r="C47" s="274">
        <v>5.0199999999999996</v>
      </c>
      <c r="D47" s="274">
        <v>5.2</v>
      </c>
      <c r="E47" s="274">
        <v>5.0999999999999996</v>
      </c>
      <c r="F47" s="91">
        <f t="shared" si="3"/>
        <v>5.1066666666666665</v>
      </c>
      <c r="G47" s="91">
        <f t="shared" si="4"/>
        <v>9.0184995056457842E-2</v>
      </c>
      <c r="H47" s="286" t="s">
        <v>84</v>
      </c>
    </row>
    <row r="48" spans="1:24">
      <c r="A48" s="44" t="s">
        <v>49</v>
      </c>
      <c r="B48" s="62" t="s">
        <v>39</v>
      </c>
      <c r="C48" s="92">
        <v>5.04</v>
      </c>
      <c r="D48" s="64">
        <v>5.23</v>
      </c>
      <c r="E48" s="92">
        <v>5.05</v>
      </c>
      <c r="F48" s="91">
        <f t="shared" si="3"/>
        <v>5.1066666666666665</v>
      </c>
      <c r="G48" s="91">
        <f t="shared" si="4"/>
        <v>0.1069267662156501</v>
      </c>
      <c r="I48" t="s">
        <v>90</v>
      </c>
    </row>
    <row r="49" spans="1:9">
      <c r="A49" s="44" t="s">
        <v>49</v>
      </c>
      <c r="B49" s="62" t="s">
        <v>40</v>
      </c>
      <c r="C49" s="92">
        <v>4.9800000000000004</v>
      </c>
      <c r="D49" s="64">
        <v>5.12</v>
      </c>
      <c r="E49" s="92">
        <v>5.01</v>
      </c>
      <c r="F49" s="91">
        <f t="shared" si="3"/>
        <v>5.0366666666666671</v>
      </c>
      <c r="G49" s="91">
        <f t="shared" si="4"/>
        <v>7.3711147958290271E-2</v>
      </c>
      <c r="H49" s="286"/>
    </row>
    <row r="50" spans="1:9">
      <c r="A50" s="44" t="s">
        <v>49</v>
      </c>
      <c r="B50" s="62" t="s">
        <v>41</v>
      </c>
      <c r="C50" s="92">
        <v>4.97</v>
      </c>
      <c r="D50" s="64">
        <v>5.0599999999999996</v>
      </c>
      <c r="E50" s="92">
        <v>4.97</v>
      </c>
      <c r="F50" s="91">
        <f t="shared" si="3"/>
        <v>5</v>
      </c>
      <c r="G50" s="91">
        <f t="shared" si="4"/>
        <v>5.1961524227066236E-2</v>
      </c>
    </row>
    <row r="51" spans="1:9">
      <c r="A51" s="44" t="s">
        <v>49</v>
      </c>
      <c r="B51" s="288" t="s">
        <v>42</v>
      </c>
      <c r="C51" s="95">
        <v>4.9800000000000004</v>
      </c>
      <c r="D51" s="64">
        <v>4.99</v>
      </c>
      <c r="E51" s="92">
        <v>4.96</v>
      </c>
      <c r="F51" s="91">
        <f t="shared" si="3"/>
        <v>4.9766666666666666</v>
      </c>
      <c r="G51" s="91">
        <f t="shared" si="4"/>
        <v>1.5275252316519626E-2</v>
      </c>
    </row>
    <row r="52" spans="1:9">
      <c r="A52" s="44" t="s">
        <v>49</v>
      </c>
      <c r="B52" s="62" t="s">
        <v>43</v>
      </c>
      <c r="C52" s="249"/>
      <c r="D52" s="64">
        <v>5</v>
      </c>
      <c r="E52" s="92">
        <v>4.96</v>
      </c>
      <c r="F52" s="91">
        <f t="shared" si="3"/>
        <v>4.9800000000000004</v>
      </c>
      <c r="G52" s="91">
        <f t="shared" si="4"/>
        <v>2.8284271247461926E-2</v>
      </c>
      <c r="H52" s="286"/>
    </row>
    <row r="53" spans="1:9">
      <c r="A53" s="44" t="s">
        <v>49</v>
      </c>
      <c r="B53" s="288" t="s">
        <v>45</v>
      </c>
      <c r="C53" s="249"/>
      <c r="D53" s="64">
        <v>4.9400000000000004</v>
      </c>
      <c r="E53" s="95">
        <v>4.96</v>
      </c>
      <c r="F53" s="91">
        <f t="shared" si="3"/>
        <v>4.95</v>
      </c>
      <c r="G53" s="91">
        <f t="shared" si="4"/>
        <v>1.4142135623730649E-2</v>
      </c>
      <c r="H53" s="286" t="s">
        <v>83</v>
      </c>
    </row>
    <row r="54" spans="1:9">
      <c r="A54" s="44" t="s">
        <v>49</v>
      </c>
      <c r="B54" s="7" t="s">
        <v>47</v>
      </c>
      <c r="C54" s="249"/>
      <c r="D54" s="64">
        <v>4.9400000000000004</v>
      </c>
      <c r="E54" s="89"/>
      <c r="F54" s="91">
        <f t="shared" si="3"/>
        <v>4.9400000000000004</v>
      </c>
      <c r="G54" s="91"/>
      <c r="H54" s="286"/>
      <c r="I54" t="s">
        <v>89</v>
      </c>
    </row>
    <row r="55" spans="1:9">
      <c r="A55" s="44" t="s">
        <v>49</v>
      </c>
      <c r="B55" s="269" t="s">
        <v>48</v>
      </c>
      <c r="C55" s="249"/>
      <c r="D55" s="94">
        <v>4.92</v>
      </c>
      <c r="E55" s="89"/>
      <c r="F55" s="91">
        <f t="shared" si="3"/>
        <v>4.92</v>
      </c>
      <c r="G55" s="91"/>
    </row>
    <row r="56" spans="1:9">
      <c r="A56" s="44" t="s">
        <v>49</v>
      </c>
      <c r="B56" s="7" t="s">
        <v>44</v>
      </c>
      <c r="C56" s="278">
        <v>4.93</v>
      </c>
      <c r="D56" s="273">
        <v>5.01</v>
      </c>
      <c r="E56" s="278">
        <v>4.95</v>
      </c>
      <c r="F56" s="91">
        <f>AVERAGE(C56:E56)</f>
        <v>4.9633333333333338</v>
      </c>
      <c r="G56" s="91">
        <f>STDEV(C56:E56)</f>
        <v>4.1633319989322619E-2</v>
      </c>
    </row>
    <row r="57" spans="1:9">
      <c r="A57" s="76" t="s">
        <v>49</v>
      </c>
      <c r="B57" s="7" t="s">
        <v>35</v>
      </c>
      <c r="C57" s="279">
        <v>4.62</v>
      </c>
      <c r="D57" s="283">
        <v>4.62</v>
      </c>
      <c r="E57" s="279">
        <v>4.63</v>
      </c>
      <c r="F57" s="93">
        <f>AVERAGE(C57:E57)</f>
        <v>4.623333333333334</v>
      </c>
      <c r="G57" s="93">
        <f>STDEV(C57:E57)</f>
        <v>5.7735026918961348E-3</v>
      </c>
    </row>
    <row r="58" spans="1:9">
      <c r="A58" s="44" t="s">
        <v>51</v>
      </c>
      <c r="B58" s="70" t="s">
        <v>0</v>
      </c>
      <c r="C58" s="277">
        <v>6.59</v>
      </c>
      <c r="D58" s="272">
        <v>6.52</v>
      </c>
      <c r="E58" s="277">
        <v>6.57</v>
      </c>
      <c r="F58" s="91">
        <f>AVERAGE(C58:E58)</f>
        <v>6.56</v>
      </c>
      <c r="G58" s="91">
        <f>STDEV(C58:E58)</f>
        <v>3.6055512754640112E-2</v>
      </c>
    </row>
    <row r="59" spans="1:9">
      <c r="A59" s="44" t="s">
        <v>51</v>
      </c>
      <c r="B59" s="62" t="s">
        <v>46</v>
      </c>
      <c r="C59" s="249"/>
      <c r="D59" s="72"/>
      <c r="E59" s="89"/>
      <c r="F59" s="91"/>
      <c r="G59" s="91"/>
    </row>
    <row r="60" spans="1:9">
      <c r="A60" s="44" t="s">
        <v>51</v>
      </c>
      <c r="B60" s="62" t="s">
        <v>37</v>
      </c>
      <c r="C60" s="249"/>
      <c r="D60" s="7"/>
      <c r="E60" s="89"/>
      <c r="F60" s="91"/>
      <c r="G60" s="91"/>
    </row>
    <row r="61" spans="1:9">
      <c r="A61" s="44" t="s">
        <v>51</v>
      </c>
      <c r="B61" s="62" t="s">
        <v>38</v>
      </c>
      <c r="C61" s="92">
        <v>4.8099999999999996</v>
      </c>
      <c r="D61" s="64">
        <v>4.7300000000000004</v>
      </c>
      <c r="E61" s="92">
        <v>4.87</v>
      </c>
      <c r="F61" s="91">
        <f>AVERAGE(C61:E61)</f>
        <v>4.8033333333333337</v>
      </c>
      <c r="G61" s="91">
        <f t="shared" ref="G61:G67" si="5">STDEV(C61:E61)</f>
        <v>7.0237691685687387E-2</v>
      </c>
    </row>
    <row r="62" spans="1:9">
      <c r="A62" s="44" t="s">
        <v>51</v>
      </c>
      <c r="B62" s="62" t="s">
        <v>19</v>
      </c>
      <c r="C62" s="278">
        <v>4.8099999999999996</v>
      </c>
      <c r="D62" s="273">
        <v>4.7699999999999996</v>
      </c>
      <c r="E62" s="278">
        <v>4.88</v>
      </c>
      <c r="F62" s="91">
        <f>AVERAGE(C62:E62)</f>
        <v>4.8199999999999994</v>
      </c>
      <c r="G62" s="91">
        <f t="shared" si="5"/>
        <v>5.567764362830039E-2</v>
      </c>
    </row>
    <row r="63" spans="1:9">
      <c r="A63" s="44" t="s">
        <v>51</v>
      </c>
      <c r="B63" s="62" t="s">
        <v>39</v>
      </c>
      <c r="C63" s="92">
        <v>4.7699999999999996</v>
      </c>
      <c r="D63" s="64">
        <v>4.78</v>
      </c>
      <c r="E63" s="92">
        <v>4.87</v>
      </c>
      <c r="F63" s="91">
        <f>AVERAGE(C63:E63)</f>
        <v>4.8066666666666675</v>
      </c>
      <c r="G63" s="91">
        <f t="shared" si="5"/>
        <v>5.5075705472861163E-2</v>
      </c>
    </row>
    <row r="64" spans="1:9">
      <c r="A64" s="44" t="s">
        <v>51</v>
      </c>
      <c r="B64" s="62" t="s">
        <v>40</v>
      </c>
      <c r="C64" s="92">
        <v>4.78</v>
      </c>
      <c r="D64" s="64">
        <v>4.75</v>
      </c>
      <c r="E64" s="92">
        <v>4.8099999999999996</v>
      </c>
      <c r="F64" s="91">
        <f>AVERAGE(C64:E64)</f>
        <v>4.78</v>
      </c>
      <c r="G64" s="91">
        <f t="shared" si="5"/>
        <v>2.9999999999999805E-2</v>
      </c>
    </row>
    <row r="65" spans="1:9">
      <c r="A65" s="44" t="s">
        <v>51</v>
      </c>
      <c r="B65" s="288" t="s">
        <v>41</v>
      </c>
      <c r="C65" s="95">
        <v>4.7699999999999996</v>
      </c>
      <c r="D65" s="64">
        <v>4.8</v>
      </c>
      <c r="E65" s="92">
        <v>4.7699999999999996</v>
      </c>
      <c r="F65" s="91">
        <f>AVERAGE(C65:E65)</f>
        <v>4.78</v>
      </c>
      <c r="G65" s="91">
        <f t="shared" si="5"/>
        <v>1.7320508075688915E-2</v>
      </c>
    </row>
    <row r="66" spans="1:9">
      <c r="A66" s="44" t="s">
        <v>51</v>
      </c>
      <c r="B66" s="62" t="s">
        <v>42</v>
      </c>
      <c r="C66" s="249"/>
      <c r="D66" s="64">
        <v>4.72</v>
      </c>
      <c r="E66" s="92">
        <v>4.7699999999999996</v>
      </c>
      <c r="F66" s="91">
        <f t="shared" ref="F66:F69" si="6">AVERAGE(C66:E66)</f>
        <v>4.7449999999999992</v>
      </c>
      <c r="G66" s="91">
        <f t="shared" si="5"/>
        <v>3.5355339059327251E-2</v>
      </c>
      <c r="H66" s="286" t="s">
        <v>83</v>
      </c>
    </row>
    <row r="67" spans="1:9">
      <c r="A67" s="44" t="s">
        <v>51</v>
      </c>
      <c r="B67" s="269" t="s">
        <v>43</v>
      </c>
      <c r="C67" s="249"/>
      <c r="D67" s="64">
        <v>4.7300000000000004</v>
      </c>
      <c r="E67" s="95">
        <v>4.7699999999999996</v>
      </c>
      <c r="F67" s="91">
        <f t="shared" si="6"/>
        <v>4.75</v>
      </c>
      <c r="G67" s="91">
        <f t="shared" si="5"/>
        <v>2.8284271247461298E-2</v>
      </c>
      <c r="I67" t="s">
        <v>88</v>
      </c>
    </row>
    <row r="68" spans="1:9">
      <c r="A68" s="44" t="s">
        <v>51</v>
      </c>
      <c r="B68" s="7" t="s">
        <v>45</v>
      </c>
      <c r="C68" s="249"/>
      <c r="D68" s="64">
        <v>4.66</v>
      </c>
      <c r="E68" s="89"/>
      <c r="F68" s="91">
        <f t="shared" si="6"/>
        <v>4.66</v>
      </c>
      <c r="G68" s="91"/>
    </row>
    <row r="69" spans="1:9">
      <c r="A69" s="44" t="s">
        <v>51</v>
      </c>
      <c r="B69" s="269" t="s">
        <v>47</v>
      </c>
      <c r="C69" s="249"/>
      <c r="D69" s="94">
        <v>4.7</v>
      </c>
      <c r="E69" s="89"/>
      <c r="F69" s="91">
        <f t="shared" si="6"/>
        <v>4.7</v>
      </c>
      <c r="G69" s="91"/>
    </row>
    <row r="70" spans="1:9">
      <c r="A70" s="44" t="s">
        <v>51</v>
      </c>
      <c r="B70" s="7" t="s">
        <v>44</v>
      </c>
      <c r="C70" s="278">
        <v>4.5999999999999996</v>
      </c>
      <c r="D70" s="273">
        <v>4.67</v>
      </c>
      <c r="E70" s="278">
        <v>4.7699999999999996</v>
      </c>
      <c r="F70" s="91">
        <f>AVERAGE(C70:E70)</f>
        <v>4.68</v>
      </c>
      <c r="G70" s="91">
        <f>STDEV(C70:E70)</f>
        <v>8.5440037453179699E-2</v>
      </c>
    </row>
    <row r="71" spans="1:9">
      <c r="A71" s="44" t="s">
        <v>51</v>
      </c>
      <c r="B71" s="7" t="s">
        <v>35</v>
      </c>
      <c r="C71" s="279">
        <v>4.6500000000000004</v>
      </c>
      <c r="D71" s="284">
        <v>4.6500000000000004</v>
      </c>
      <c r="E71" s="279">
        <v>4.7</v>
      </c>
      <c r="F71" s="93">
        <f>AVERAGE(C71:E71)</f>
        <v>4.666666666666667</v>
      </c>
      <c r="G71" s="93">
        <f>STDEV(C71:E71)</f>
        <v>2.8867513459481187E-2</v>
      </c>
    </row>
    <row r="72" spans="1:9">
      <c r="A72" s="80" t="s">
        <v>52</v>
      </c>
      <c r="B72" s="70">
        <v>0</v>
      </c>
      <c r="C72" s="277">
        <v>6.59</v>
      </c>
      <c r="D72" s="272">
        <v>6.52</v>
      </c>
      <c r="E72" s="278">
        <v>6.57</v>
      </c>
      <c r="F72" s="91">
        <f>AVERAGE(C72:E72)</f>
        <v>6.56</v>
      </c>
      <c r="G72" s="91">
        <f t="shared" ref="G72:G84" si="7">STDEV(C72:E72)</f>
        <v>3.6055512754640112E-2</v>
      </c>
    </row>
    <row r="73" spans="1:9">
      <c r="A73" s="64" t="s">
        <v>52</v>
      </c>
      <c r="B73" s="62" t="s">
        <v>46</v>
      </c>
      <c r="C73" s="249"/>
      <c r="D73" s="7"/>
      <c r="E73" s="91"/>
      <c r="F73" s="91"/>
      <c r="G73" s="91"/>
    </row>
    <row r="74" spans="1:9">
      <c r="A74" s="64" t="s">
        <v>52</v>
      </c>
      <c r="B74" s="62" t="s">
        <v>37</v>
      </c>
      <c r="C74" s="249"/>
      <c r="D74" s="7"/>
      <c r="E74" s="91"/>
      <c r="F74" s="91"/>
      <c r="G74" s="91"/>
    </row>
    <row r="75" spans="1:9">
      <c r="A75" s="64" t="s">
        <v>52</v>
      </c>
      <c r="B75" s="62" t="s">
        <v>38</v>
      </c>
      <c r="C75" s="249"/>
      <c r="D75" s="64">
        <v>4.8899999999999997</v>
      </c>
      <c r="E75" s="92">
        <v>4.9400000000000004</v>
      </c>
      <c r="F75" s="91">
        <f t="shared" ref="F75:F84" si="8">AVERAGE(C75:E75)</f>
        <v>4.915</v>
      </c>
      <c r="G75" s="91">
        <f t="shared" si="7"/>
        <v>3.5355339059327882E-2</v>
      </c>
    </row>
    <row r="76" spans="1:9">
      <c r="A76" s="64" t="s">
        <v>52</v>
      </c>
      <c r="B76" s="62" t="s">
        <v>19</v>
      </c>
      <c r="C76" s="274">
        <v>4.76</v>
      </c>
      <c r="D76" s="273">
        <v>4.88</v>
      </c>
      <c r="E76" s="278">
        <v>4.88</v>
      </c>
      <c r="F76" s="91">
        <f t="shared" si="8"/>
        <v>4.84</v>
      </c>
      <c r="G76" s="91">
        <f t="shared" si="7"/>
        <v>6.9282032302755148E-2</v>
      </c>
      <c r="H76" s="286" t="s">
        <v>84</v>
      </c>
    </row>
    <row r="77" spans="1:9">
      <c r="A77" s="64" t="s">
        <v>52</v>
      </c>
      <c r="B77" s="62" t="s">
        <v>39</v>
      </c>
      <c r="C77" s="92">
        <v>4.76</v>
      </c>
      <c r="D77" s="64">
        <v>4.8899999999999997</v>
      </c>
      <c r="E77" s="92">
        <v>4.88</v>
      </c>
      <c r="F77" s="91">
        <f t="shared" si="8"/>
        <v>4.8433333333333328</v>
      </c>
      <c r="G77" s="91">
        <f t="shared" si="7"/>
        <v>7.2341781380773573E-2</v>
      </c>
      <c r="I77" t="s">
        <v>96</v>
      </c>
    </row>
    <row r="78" spans="1:9">
      <c r="A78" s="64" t="s">
        <v>52</v>
      </c>
      <c r="B78" s="62" t="s">
        <v>40</v>
      </c>
      <c r="C78" s="92">
        <v>4.72</v>
      </c>
      <c r="D78" s="64">
        <v>4.83</v>
      </c>
      <c r="E78" s="92">
        <v>4.8</v>
      </c>
      <c r="F78" s="91">
        <f t="shared" si="8"/>
        <v>4.7833333333333341</v>
      </c>
      <c r="G78" s="91">
        <f t="shared" si="7"/>
        <v>5.6862407030773408E-2</v>
      </c>
      <c r="H78" s="286" t="s">
        <v>83</v>
      </c>
    </row>
    <row r="79" spans="1:9">
      <c r="A79" s="64" t="s">
        <v>52</v>
      </c>
      <c r="B79" s="62" t="s">
        <v>41</v>
      </c>
      <c r="C79" s="92">
        <v>4.67</v>
      </c>
      <c r="D79" s="64">
        <v>4.83</v>
      </c>
      <c r="E79" s="92">
        <v>4.8</v>
      </c>
      <c r="F79" s="91">
        <f t="shared" si="8"/>
        <v>4.7666666666666666</v>
      </c>
      <c r="G79" s="91">
        <f t="shared" si="7"/>
        <v>8.504900548110346E-2</v>
      </c>
      <c r="I79" s="287" t="s">
        <v>85</v>
      </c>
    </row>
    <row r="80" spans="1:9">
      <c r="A80" s="64" t="s">
        <v>52</v>
      </c>
      <c r="B80" s="288" t="s">
        <v>42</v>
      </c>
      <c r="C80" s="92">
        <v>4.6900000000000004</v>
      </c>
      <c r="D80" s="270">
        <v>4.84</v>
      </c>
      <c r="E80" s="92">
        <v>4.76</v>
      </c>
      <c r="F80" s="91">
        <f t="shared" si="8"/>
        <v>4.7633333333333336</v>
      </c>
      <c r="G80" s="91">
        <f t="shared" si="7"/>
        <v>7.5055534994619116E-2</v>
      </c>
      <c r="I80" t="s">
        <v>87</v>
      </c>
    </row>
    <row r="81" spans="1:20">
      <c r="A81" s="7" t="s">
        <v>52</v>
      </c>
      <c r="B81" s="7" t="s">
        <v>43</v>
      </c>
      <c r="C81" s="92">
        <v>4.6500000000000004</v>
      </c>
      <c r="D81" s="7"/>
      <c r="E81" s="92">
        <v>4.7699999999999996</v>
      </c>
      <c r="F81" s="91">
        <f t="shared" si="8"/>
        <v>4.71</v>
      </c>
      <c r="G81" s="91">
        <f t="shared" si="7"/>
        <v>8.4852813742370567E-2</v>
      </c>
      <c r="H81" s="286" t="s">
        <v>82</v>
      </c>
    </row>
    <row r="82" spans="1:20">
      <c r="A82" s="7" t="s">
        <v>52</v>
      </c>
      <c r="B82" s="269" t="s">
        <v>45</v>
      </c>
      <c r="C82" s="270">
        <v>4.67</v>
      </c>
      <c r="D82" s="7"/>
      <c r="E82" s="270">
        <v>4.75</v>
      </c>
      <c r="F82" s="91">
        <f t="shared" si="8"/>
        <v>4.71</v>
      </c>
      <c r="G82" s="91">
        <f t="shared" si="7"/>
        <v>5.6568542494923851E-2</v>
      </c>
      <c r="I82" t="s">
        <v>86</v>
      </c>
    </row>
    <row r="83" spans="1:20">
      <c r="A83" s="64" t="s">
        <v>52</v>
      </c>
      <c r="B83" s="7" t="s">
        <v>44</v>
      </c>
      <c r="C83" s="274">
        <v>4.53</v>
      </c>
      <c r="D83" s="285">
        <v>4.76</v>
      </c>
      <c r="E83" s="278">
        <v>4.7</v>
      </c>
      <c r="F83" s="91">
        <f t="shared" si="8"/>
        <v>4.6633333333333331</v>
      </c>
      <c r="G83" s="91">
        <f t="shared" si="7"/>
        <v>0.11930353445453315</v>
      </c>
      <c r="H83" s="286"/>
    </row>
    <row r="84" spans="1:20">
      <c r="A84" s="73" t="s">
        <v>52</v>
      </c>
      <c r="B84" s="75" t="s">
        <v>35</v>
      </c>
      <c r="C84" s="279">
        <v>4.49</v>
      </c>
      <c r="D84" s="276">
        <v>4.4400000000000004</v>
      </c>
      <c r="E84" s="279">
        <v>4.49</v>
      </c>
      <c r="F84" s="93">
        <f t="shared" si="8"/>
        <v>4.4733333333333336</v>
      </c>
      <c r="G84" s="93">
        <f t="shared" si="7"/>
        <v>2.8867513459481187E-2</v>
      </c>
    </row>
    <row r="86" spans="1:20" ht="15" thickBot="1"/>
    <row r="87" spans="1:20" ht="15" thickBot="1">
      <c r="A87" s="268"/>
      <c r="B87" s="306" t="s">
        <v>61</v>
      </c>
      <c r="C87" s="307"/>
      <c r="D87" s="307"/>
      <c r="E87" s="307"/>
      <c r="F87" s="307"/>
      <c r="G87" s="307"/>
      <c r="H87" s="307"/>
      <c r="I87" s="307"/>
      <c r="J87" s="307"/>
      <c r="K87" s="307"/>
      <c r="L87" s="307"/>
      <c r="M87" s="307"/>
      <c r="N87" s="307"/>
      <c r="O87" s="307"/>
      <c r="P87" s="307"/>
      <c r="Q87" s="307"/>
      <c r="R87" s="307"/>
      <c r="S87" s="308"/>
      <c r="T87" s="232"/>
    </row>
    <row r="88" spans="1:20">
      <c r="A88" s="266"/>
      <c r="B88" s="255" t="s">
        <v>1</v>
      </c>
      <c r="C88" s="256" t="s">
        <v>2</v>
      </c>
      <c r="D88" s="257" t="s">
        <v>3</v>
      </c>
      <c r="E88" s="281" t="s">
        <v>4</v>
      </c>
      <c r="F88" s="256" t="s">
        <v>5</v>
      </c>
      <c r="G88" s="258" t="s">
        <v>6</v>
      </c>
      <c r="H88" s="255" t="s">
        <v>7</v>
      </c>
      <c r="I88" s="256" t="s">
        <v>8</v>
      </c>
      <c r="J88" s="257" t="s">
        <v>9</v>
      </c>
      <c r="K88" s="256" t="s">
        <v>10</v>
      </c>
      <c r="L88" s="256" t="s">
        <v>11</v>
      </c>
      <c r="M88" s="258" t="s">
        <v>12</v>
      </c>
      <c r="N88" s="255" t="s">
        <v>13</v>
      </c>
      <c r="O88" s="256" t="s">
        <v>14</v>
      </c>
      <c r="P88" s="257" t="s">
        <v>15</v>
      </c>
      <c r="Q88" s="256" t="s">
        <v>16</v>
      </c>
      <c r="R88" s="256" t="s">
        <v>17</v>
      </c>
      <c r="S88" s="258" t="s">
        <v>18</v>
      </c>
      <c r="T88" s="233" t="s">
        <v>62</v>
      </c>
    </row>
    <row r="89" spans="1:20" ht="58.2" thickBot="1">
      <c r="A89" s="267" t="s">
        <v>64</v>
      </c>
      <c r="B89" s="259">
        <v>15</v>
      </c>
      <c r="C89" s="260">
        <v>18</v>
      </c>
      <c r="D89" s="260">
        <v>18</v>
      </c>
      <c r="E89" s="282">
        <v>16</v>
      </c>
      <c r="F89" s="260">
        <v>15</v>
      </c>
      <c r="G89" s="261">
        <v>15</v>
      </c>
      <c r="H89" s="259">
        <v>16</v>
      </c>
      <c r="I89" s="260">
        <v>16</v>
      </c>
      <c r="J89" s="260">
        <v>14</v>
      </c>
      <c r="K89" s="260">
        <v>14</v>
      </c>
      <c r="L89" s="260">
        <v>17</v>
      </c>
      <c r="M89" s="261">
        <v>18</v>
      </c>
      <c r="N89" s="262">
        <v>17</v>
      </c>
      <c r="O89" s="263">
        <v>16</v>
      </c>
      <c r="P89" s="263">
        <v>16</v>
      </c>
      <c r="Q89" s="263">
        <v>16</v>
      </c>
      <c r="R89" s="264">
        <v>17</v>
      </c>
      <c r="S89" s="265">
        <v>16</v>
      </c>
      <c r="T89" s="234">
        <f>AVERAGE(B89:S89)</f>
        <v>16.111111111111111</v>
      </c>
    </row>
  </sheetData>
  <mergeCells count="1">
    <mergeCell ref="B87:S87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rådata, pH</vt:lpstr>
      <vt:lpstr>pH, Figurer, kladd</vt:lpstr>
      <vt:lpstr>Kladd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</dc:creator>
  <cp:lastModifiedBy>Janne</cp:lastModifiedBy>
  <dcterms:created xsi:type="dcterms:W3CDTF">2015-02-14T21:50:57Z</dcterms:created>
  <dcterms:modified xsi:type="dcterms:W3CDTF">2015-12-09T10:10:47Z</dcterms:modified>
</cp:coreProperties>
</file>