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65506" yWindow="15" windowWidth="21840" windowHeight="7440" activeTab="0"/>
  </bookViews>
  <sheets>
    <sheet name="Velkommen" sheetId="25" r:id="rId1"/>
    <sheet name="INNDATA" sheetId="1" r:id="rId2"/>
    <sheet name="UTDATA" sheetId="12" r:id="rId3"/>
    <sheet name="Sammenlikning" sheetId="21" r:id="rId4"/>
    <sheet name="Oljeforbruk- INN" sheetId="7" r:id="rId5"/>
    <sheet name="Oljeforbruk- UT" sheetId="11" r:id="rId6"/>
    <sheet name="Driftsprofil- Autoline" sheetId="10" r:id="rId7"/>
    <sheet name="Beregninger" sheetId="14" r:id="rId8"/>
  </sheets>
  <definedNames/>
  <calcPr calcId="125725"/>
</workbook>
</file>

<file path=xl/sharedStrings.xml><?xml version="1.0" encoding="utf-8"?>
<sst xmlns="http://schemas.openxmlformats.org/spreadsheetml/2006/main" count="2526" uniqueCount="368">
  <si>
    <t>Hovedmotor</t>
  </si>
  <si>
    <t>Båt</t>
  </si>
  <si>
    <t>Gjennomsnitt</t>
  </si>
  <si>
    <t>Hjelpemotor 1</t>
  </si>
  <si>
    <t>Hjelpemotor 2</t>
  </si>
  <si>
    <t>Hjelpemotor 3</t>
  </si>
  <si>
    <t>Kjele</t>
  </si>
  <si>
    <t>Fremdrift</t>
  </si>
  <si>
    <t>Pumper</t>
  </si>
  <si>
    <t>Lys</t>
  </si>
  <si>
    <t>Varme</t>
  </si>
  <si>
    <t>Kulde</t>
  </si>
  <si>
    <t>Hydraulikk</t>
  </si>
  <si>
    <t>Annet</t>
  </si>
  <si>
    <t>Steaming</t>
  </si>
  <si>
    <t>Antall døgn</t>
  </si>
  <si>
    <t>Prosentvis av totalt tid</t>
  </si>
  <si>
    <t>Totalt (l/døgn)</t>
  </si>
  <si>
    <t>Totalt</t>
  </si>
  <si>
    <t>Døgn</t>
  </si>
  <si>
    <t>Prosentvis</t>
  </si>
  <si>
    <t>liter/døgn</t>
  </si>
  <si>
    <t>Pyrokjel</t>
  </si>
  <si>
    <t>Driftsprofil</t>
  </si>
  <si>
    <t>Før her inn fartøyets pumper, makseffekt og belastning ved ulike driftsprofiler</t>
  </si>
  <si>
    <t>Før her inn fartøyets lyskilder, makseffekt og belastning ved ulike driftsprofiler</t>
  </si>
  <si>
    <t>Før her inn fartøyets kjøleinstrumenter, makseffekt og belastning ved ulike driftsprofiler</t>
  </si>
  <si>
    <t>Før her inn fartøyets varmeapparater, makseffekt og belastning ved ulike driftsprofiler</t>
  </si>
  <si>
    <t>Før her inn resten av fartøyets instrumenter, deres makseffekt og belastning ved ulike driftsprofiler</t>
  </si>
  <si>
    <t>Generelle opplysninger</t>
  </si>
  <si>
    <t>Skriv inn antall dager båten er i de forskjellige tilstandene</t>
  </si>
  <si>
    <t>Sum</t>
  </si>
  <si>
    <t>Enhet (Navn)</t>
  </si>
  <si>
    <t>Effekt (kW)</t>
  </si>
  <si>
    <t>Effektbehov ved ulike driftstilstander (kW)</t>
  </si>
  <si>
    <t>Energibehov (kWh/døgn)</t>
  </si>
  <si>
    <t>Estimert Oljebehov (l/døgn)</t>
  </si>
  <si>
    <t>årlig</t>
  </si>
  <si>
    <t>Energibruk i driftsprofil</t>
  </si>
  <si>
    <t>Motorer</t>
  </si>
  <si>
    <t>Setting line</t>
  </si>
  <si>
    <t>Haling line</t>
  </si>
  <si>
    <t>Steaming med last</t>
  </si>
  <si>
    <t>Levering</t>
  </si>
  <si>
    <t>Autoline 1</t>
  </si>
  <si>
    <t>Autoline 2</t>
  </si>
  <si>
    <t>Autoline 3</t>
  </si>
  <si>
    <t>Autoline 4</t>
  </si>
  <si>
    <t>Autoline 5</t>
  </si>
  <si>
    <t>Autoline 6</t>
  </si>
  <si>
    <t>Autoline 7</t>
  </si>
  <si>
    <t>Autoline 8</t>
  </si>
  <si>
    <t>Autoline 9</t>
  </si>
  <si>
    <t>Autoline 10</t>
  </si>
  <si>
    <t>Tidsmessig driftsprofil</t>
  </si>
  <si>
    <t>l/døgn</t>
  </si>
  <si>
    <t>Kjel</t>
  </si>
  <si>
    <t>%</t>
  </si>
  <si>
    <t>Motorenes forbruk under steaming</t>
  </si>
  <si>
    <t>Setting Line</t>
  </si>
  <si>
    <t>Haling Line</t>
  </si>
  <si>
    <t>Energibruk i utstyr</t>
  </si>
  <si>
    <t>Totalt effektbehov ved ulike tilstander (kW)</t>
  </si>
  <si>
    <t>Totalt estimert oljebehov ved ulike tillstander (l/døgn)</t>
  </si>
  <si>
    <t>Totalt energibehov ved ulike tilstander (kWh/døgn)</t>
  </si>
  <si>
    <t>Totalt antall dager</t>
  </si>
  <si>
    <t>døgn</t>
  </si>
  <si>
    <t>liter</t>
  </si>
  <si>
    <t>Gjennomsnitt %</t>
  </si>
  <si>
    <t>Årlig oljeforbruk</t>
  </si>
  <si>
    <t>Kompressor 1</t>
  </si>
  <si>
    <t>Kompressor 2</t>
  </si>
  <si>
    <t>Prov kjøle komp</t>
  </si>
  <si>
    <t>Prov fryse komp</t>
  </si>
  <si>
    <t>Sjøvannspumpe 1</t>
  </si>
  <si>
    <t>Sjøvannspumpe 2</t>
  </si>
  <si>
    <t>Vaacumpumpe 1</t>
  </si>
  <si>
    <t>Vaacumpumpe 2</t>
  </si>
  <si>
    <t>Brannpumpe</t>
  </si>
  <si>
    <t>Brann/spylepumpe 1</t>
  </si>
  <si>
    <t>Brann/spylepumpe 2</t>
  </si>
  <si>
    <t>Sjøvannspumpe fabrikk</t>
  </si>
  <si>
    <t>Varmtvann sanitær sirk 1</t>
  </si>
  <si>
    <t>Varmtvann sanitær sirk 2</t>
  </si>
  <si>
    <t>Varmtvann fra pyrokjel</t>
  </si>
  <si>
    <t>Fødepumpe</t>
  </si>
  <si>
    <t>SMO pumpe HVM STB</t>
  </si>
  <si>
    <t>Fødepumpe HVM STB</t>
  </si>
  <si>
    <t>Brennolje transferpumpe</t>
  </si>
  <si>
    <t>Hydrofôr 1</t>
  </si>
  <si>
    <t>Hydrofôr 2</t>
  </si>
  <si>
    <t>Gråvannspumpe</t>
  </si>
  <si>
    <t>Slampumpe</t>
  </si>
  <si>
    <t>Heelingpumpe</t>
  </si>
  <si>
    <t>Bilgepumpe screw 1</t>
  </si>
  <si>
    <t>Bilgepumpe screw 2</t>
  </si>
  <si>
    <t>Kjølepumpe gear 1</t>
  </si>
  <si>
    <t>Kjølepumpe gear 2</t>
  </si>
  <si>
    <t>HT STB kjøl HVM FV</t>
  </si>
  <si>
    <t>LT STB kjøl HVM  FV</t>
  </si>
  <si>
    <t>Sirk pumpe heating</t>
  </si>
  <si>
    <t>Lense jp 1</t>
  </si>
  <si>
    <t>Lense jp 2</t>
  </si>
  <si>
    <t>Lensepumpe</t>
  </si>
  <si>
    <t>FV fabrikk</t>
  </si>
  <si>
    <t>Maskin</t>
  </si>
  <si>
    <t>Workshop</t>
  </si>
  <si>
    <t>Dragerom</t>
  </si>
  <si>
    <t>Forpigg</t>
  </si>
  <si>
    <t>Fabrikk</t>
  </si>
  <si>
    <t>Linerom</t>
  </si>
  <si>
    <t>lensepumpe</t>
  </si>
  <si>
    <t>Sted</t>
  </si>
  <si>
    <t>Maskinrom</t>
  </si>
  <si>
    <t>Kontrollrom</t>
  </si>
  <si>
    <t>Stores 1 workshop</t>
  </si>
  <si>
    <t>Stores 2 workshop</t>
  </si>
  <si>
    <t>Garderobe</t>
  </si>
  <si>
    <t>Tunell bak dragerom</t>
  </si>
  <si>
    <t>Nedgang</t>
  </si>
  <si>
    <t>Frysetunell</t>
  </si>
  <si>
    <t>Pakkerom</t>
  </si>
  <si>
    <t>Nedgang forpigg</t>
  </si>
  <si>
    <t>NH3 utskiller foran</t>
  </si>
  <si>
    <t>Hydraulikkrom</t>
  </si>
  <si>
    <t>Frysemask.rom</t>
  </si>
  <si>
    <t>Kontor pakkerom</t>
  </si>
  <si>
    <t>Messe</t>
  </si>
  <si>
    <t>Bysse</t>
  </si>
  <si>
    <t>Laundry</t>
  </si>
  <si>
    <t>Korr. Hoveddekk</t>
  </si>
  <si>
    <t>Lugarer</t>
  </si>
  <si>
    <t>Castle+oppgang</t>
  </si>
  <si>
    <t>Keising</t>
  </si>
  <si>
    <t>Trunk</t>
  </si>
  <si>
    <t>Utvendig formast</t>
  </si>
  <si>
    <t>Rorhustak forover</t>
  </si>
  <si>
    <t>Drageluke og akter</t>
  </si>
  <si>
    <t>Lyskaster rorhustak</t>
  </si>
  <si>
    <t>Lyskaster formast</t>
  </si>
  <si>
    <t>Baug</t>
  </si>
  <si>
    <t>Lysrør</t>
  </si>
  <si>
    <t>Flomlys</t>
  </si>
  <si>
    <t>Islys</t>
  </si>
  <si>
    <t>Tunell</t>
  </si>
  <si>
    <t>Ventilasjonsrom</t>
  </si>
  <si>
    <t>Fordampervifte 4 stk</t>
  </si>
  <si>
    <t>Fordampervifter fryse</t>
  </si>
  <si>
    <t>NH3-pumpe 1 Hz</t>
  </si>
  <si>
    <t>NH3-pumpe 2 Hz</t>
  </si>
  <si>
    <t>Elkolber pyrokjel</t>
  </si>
  <si>
    <t>Heater HJM 2</t>
  </si>
  <si>
    <t>Heater HJM 1</t>
  </si>
  <si>
    <t>Heating HVM</t>
  </si>
  <si>
    <t>Vifte fancoil</t>
  </si>
  <si>
    <t>Garderobe WC 1</t>
  </si>
  <si>
    <t>Varmekabler</t>
  </si>
  <si>
    <t>Garderobe WC 2</t>
  </si>
  <si>
    <t>Lugarer m toaletter</t>
  </si>
  <si>
    <t>Varme totalt</t>
  </si>
  <si>
    <t>Dagrom bb</t>
  </si>
  <si>
    <t>varmekabler</t>
  </si>
  <si>
    <t>Dagrom sb</t>
  </si>
  <si>
    <t>Rorhus</t>
  </si>
  <si>
    <t>Varmevindu</t>
  </si>
  <si>
    <t>Støvletørker</t>
  </si>
  <si>
    <t>Thrusterrom</t>
  </si>
  <si>
    <t>Varmovn</t>
  </si>
  <si>
    <t>Varmevifter</t>
  </si>
  <si>
    <t>Toalett v messe</t>
  </si>
  <si>
    <t>Ventilasjon innredning</t>
  </si>
  <si>
    <t>Varmekolber</t>
  </si>
  <si>
    <t>Defroster</t>
  </si>
  <si>
    <t>Varmovner</t>
  </si>
  <si>
    <t>Hydralikkrom</t>
  </si>
  <si>
    <t>Drageraggregat 2</t>
  </si>
  <si>
    <t>Kjølepumpe</t>
  </si>
  <si>
    <t>Platefrysere</t>
  </si>
  <si>
    <t>Hydr transferpumpe</t>
  </si>
  <si>
    <t>Hydragg. Platefryse</t>
  </si>
  <si>
    <t xml:space="preserve">Fabrikkshydraulikk </t>
  </si>
  <si>
    <t>Dekkskrane</t>
  </si>
  <si>
    <t>Styremaskin 1</t>
  </si>
  <si>
    <t>Styremaskin 2</t>
  </si>
  <si>
    <t>Hydraulikk kjølepump</t>
  </si>
  <si>
    <t>Drageraggregat 1</t>
  </si>
  <si>
    <t>Starteluftkompressor 1</t>
  </si>
  <si>
    <t>Starteluftkompressor 2</t>
  </si>
  <si>
    <t>FV-generator 1</t>
  </si>
  <si>
    <t>FV-generator 2</t>
  </si>
  <si>
    <t>kjøletørke</t>
  </si>
  <si>
    <t>Brennoljeseparator</t>
  </si>
  <si>
    <t>Maskinromsvifte</t>
  </si>
  <si>
    <t>Arbeidskuftkompressor</t>
  </si>
  <si>
    <t>Ventilasjon</t>
  </si>
  <si>
    <t>Vetilasjon</t>
  </si>
  <si>
    <t>Avtrekk fabrikk</t>
  </si>
  <si>
    <t>Luftkompressor</t>
  </si>
  <si>
    <t>Thruster</t>
  </si>
  <si>
    <t>Høytr.vask fabrikk</t>
  </si>
  <si>
    <t>Div utstyr</t>
  </si>
  <si>
    <t>vask/tørk</t>
  </si>
  <si>
    <t>Avtrekk messe</t>
  </si>
  <si>
    <t>Tilførsel messe</t>
  </si>
  <si>
    <t>Tilførsel hospital</t>
  </si>
  <si>
    <t>Tilførsel fabrikk</t>
  </si>
  <si>
    <t>Sløye/skinne maskiner</t>
  </si>
  <si>
    <t>Radar 1 og 2</t>
  </si>
  <si>
    <t>Timer i bruk per døgn</t>
  </si>
  <si>
    <t>Tilførsel innredning</t>
  </si>
  <si>
    <t>Defroster rorhus</t>
  </si>
  <si>
    <t xml:space="preserve">Tilførsel bysse </t>
  </si>
  <si>
    <t>Vaskemaskin</t>
  </si>
  <si>
    <t>Tørketrommel</t>
  </si>
  <si>
    <t>Utdata</t>
  </si>
  <si>
    <t>Her vil du få oversikt over ditt fartøys energibruk og forskjellige estimater på hvilke driftstilstander og hvilket utstyr og motorer som bruker energien</t>
  </si>
  <si>
    <t>Oljeforbruk per time</t>
  </si>
  <si>
    <t>Denne siden her er mest for å kunne regne ut diverse oljeforbruk. Sammenlikningssiden er mer interessant på den måten at all informasjonen blir oppsummert og sammenliknet med gjennomsnittsbåten på et vesentlig mer oversiktlig vis</t>
  </si>
  <si>
    <t>Elektrisk Utstyr</t>
  </si>
  <si>
    <t>Sette line</t>
  </si>
  <si>
    <t xml:space="preserve"> </t>
  </si>
  <si>
    <t>Er det akselgenerator på hovedmotor?</t>
  </si>
  <si>
    <t>Hvor mange gram drivstoff forbrenner motoren per kWh ved forskjellige laster?</t>
  </si>
  <si>
    <t>Ja/Nei</t>
  </si>
  <si>
    <t>Last (%)</t>
  </si>
  <si>
    <t>Drivstofforbruk (g/kWh)</t>
  </si>
  <si>
    <t>Fyll inn drivstofforbruk ved forskjellige laster. Angi data i gram per kWh.</t>
  </si>
  <si>
    <t>0- 10</t>
  </si>
  <si>
    <t>20- 30</t>
  </si>
  <si>
    <t>30- 40</t>
  </si>
  <si>
    <t>50- 60</t>
  </si>
  <si>
    <t>60- 70</t>
  </si>
  <si>
    <t>70- 80</t>
  </si>
  <si>
    <t>80- 90</t>
  </si>
  <si>
    <t>90- 100</t>
  </si>
  <si>
    <t>Energiregnskap</t>
  </si>
  <si>
    <t>g/kwh</t>
  </si>
  <si>
    <t>liter/ gram</t>
  </si>
  <si>
    <t>liter/ time</t>
  </si>
  <si>
    <t>Timer</t>
  </si>
  <si>
    <t>liter olje per dag</t>
  </si>
  <si>
    <t>liter olje per år</t>
  </si>
  <si>
    <t>kWh per dag</t>
  </si>
  <si>
    <t>kWh per år</t>
  </si>
  <si>
    <t>Energi inn</t>
  </si>
  <si>
    <t>Antall kWh produsert per oljeforbruk</t>
  </si>
  <si>
    <t>Hjelpemotorer</t>
  </si>
  <si>
    <t>Ikke- akselgenerator på hovedmotor</t>
  </si>
  <si>
    <t>Energi ut</t>
  </si>
  <si>
    <t>Antall kWh produsert per oljeforbruk i hjelpemotorer</t>
  </si>
  <si>
    <t>kWh/liter</t>
  </si>
  <si>
    <t>Akselgenerator på hovedmotor</t>
  </si>
  <si>
    <t>Etterspurt</t>
  </si>
  <si>
    <t>Inkludert tap</t>
  </si>
  <si>
    <t>Tap i generasjon, overføring og elektriske apparater</t>
  </si>
  <si>
    <t>Årlig oljeforbruk- Ikke akselgenerator</t>
  </si>
  <si>
    <t>Årlig forbruk- Med Akselgenerator</t>
  </si>
  <si>
    <t>Autoline</t>
  </si>
  <si>
    <t>Type fiske:</t>
  </si>
  <si>
    <t>Oljeforbruk til fremdrift og til generatorer</t>
  </si>
  <si>
    <t>Informasjon om drivstofforbruk per last finnes ved å kontakte leverandør av motorer</t>
  </si>
  <si>
    <t>Oppsummering, Elektrisk Utstyr</t>
  </si>
  <si>
    <t>gram/liter</t>
  </si>
  <si>
    <t>Tap i elektrisk utstyr</t>
  </si>
  <si>
    <t>Antatt tap i elektrisk utstyr i løpet av generasjon, transport og forbruk av strømmen</t>
  </si>
  <si>
    <t>Døgnlig oljeforbruk</t>
  </si>
  <si>
    <t>Prosentvis fordeling av årlig forbruk</t>
  </si>
  <si>
    <t>Årlig oljeforbruk i kroner</t>
  </si>
  <si>
    <t>Prosentvis fordeling av årlig oljeforbruk</t>
  </si>
  <si>
    <t>Fangst</t>
  </si>
  <si>
    <t>Her skal fartøyets totale fangst inntastes i kilogram, kg</t>
  </si>
  <si>
    <t>Tid</t>
  </si>
  <si>
    <t>Prosent av total</t>
  </si>
  <si>
    <t>Eksempelfartøy sammenliknet med gjennomsnittsfartøy</t>
  </si>
  <si>
    <t>Gjennomsnittsfartøyets døgnlige totale oljeforbruk</t>
  </si>
  <si>
    <t>Eksempelfartøyets døgnlige totale oljeforbruk</t>
  </si>
  <si>
    <t>Oljeforbruk/ kilofisk</t>
  </si>
  <si>
    <t>I forhold til gjennomsnittet bruker eksempelfartøyet</t>
  </si>
  <si>
    <t>Per totale mengde fangst</t>
  </si>
  <si>
    <t>I forhold til gjennomsnittfartøy forbrenner eksempelfartøyet</t>
  </si>
  <si>
    <t>Resultatene begynner med relativt generelle tall som blir sammenliknet med gjennomsnittet for tidligere innsamlede data. Nedover i arket vil tallene bli mer konkretisert ved å i større grad bli oppdelt i drifstprofiler, utstyrsgrupper og lignende</t>
  </si>
  <si>
    <t xml:space="preserve">I dette arket er det automatisert en analyse som sammenlikner eksempelfartøyets inntastede data med tilsvarende data fra andre autolinefartøy. </t>
  </si>
  <si>
    <t>Per kg fisk har eksempelfartøyet følgende oljeforbruk</t>
  </si>
  <si>
    <t>Sammenlikning og analyse av eksempelfartøy i forhold til gjennomsnittsfartøy</t>
  </si>
  <si>
    <t>Eksempelfartøyets fordeling av tid i forskjellige drifstilstander</t>
  </si>
  <si>
    <t>Gjennomsnittsfartøyets fordeling av tid i forskjellige drifstilstander</t>
  </si>
  <si>
    <t>Dette er gjennomsnittet av den prosentvise tiden fartøyene i datamaterialet har benyttet i forskjellige driftstilstander</t>
  </si>
  <si>
    <t>Prosent forskjell</t>
  </si>
  <si>
    <t>Helt til sist er det en del diagrammer som skal gi en total oversikt over oljeforbruket i eksempelfartøyet og i gjennomsnittsfatøyet.</t>
  </si>
  <si>
    <t>Dette er gjennomsnittet av det prosentvise oljeforbruket fartøyene i datamaterialet hadde i forskjellige driftstilstander</t>
  </si>
  <si>
    <t>Årlige oljeforbruk fordelt på de ulike driftsprofiler</t>
  </si>
  <si>
    <t>Eksempelfartøy har følgende forbruk</t>
  </si>
  <si>
    <t>Gjennomsnittsfartøy har følgende forbruk</t>
  </si>
  <si>
    <t>Oljeforbruk</t>
  </si>
  <si>
    <t>I forhold til gjennomsnittfartøyet forbrenner eksempelfartøyet per driftsprofil</t>
  </si>
  <si>
    <t>denne oljen koster</t>
  </si>
  <si>
    <t>og tilsvarer en differanse på</t>
  </si>
  <si>
    <t>Oljeforbruk per døgn i forskjellige driftsprofiler</t>
  </si>
  <si>
    <t>Eksempelfartøy har følgende oljeforbruk</t>
  </si>
  <si>
    <t>I forhold til gjennomsnittfartøyet forbrenner eksempelfartøyet per døgn</t>
  </si>
  <si>
    <t>hvilket tilsvarer en differanse på</t>
  </si>
  <si>
    <t>Drivstoffkostnad</t>
  </si>
  <si>
    <t>Differanse mellom eksempelfartøy og gjennomsnittfartøy</t>
  </si>
  <si>
    <t>Eksempelfartøy</t>
  </si>
  <si>
    <t>Utstyrets estimerte oljeforbruk under steaming</t>
  </si>
  <si>
    <t>Total</t>
  </si>
  <si>
    <t>liter olje /døgn</t>
  </si>
  <si>
    <t>Antall døgn i steaming</t>
  </si>
  <si>
    <t>Gjennomsnittsfartøy</t>
  </si>
  <si>
    <t>Forskjell mellom Eksempelfartøy og Gjennomsnittsfartøy</t>
  </si>
  <si>
    <t>Feil med hensyn til differanse mellom olje inn i motorer og forbrukt i utstyr</t>
  </si>
  <si>
    <t>som tilsvarer</t>
  </si>
  <si>
    <t>av forbrent drivstoff i motorer</t>
  </si>
  <si>
    <t>Analyse av drivstofforbruk i ulike driftstilstander</t>
  </si>
  <si>
    <t>Motorenes forbruk under Setting line</t>
  </si>
  <si>
    <t>Antall døgn i Setting line</t>
  </si>
  <si>
    <t>Utstyrets estimerte oljeforbruk under Setting line</t>
  </si>
  <si>
    <t>Antall døgn i Haling line</t>
  </si>
  <si>
    <t>Motorenes forbruk under Haling line</t>
  </si>
  <si>
    <t>Utstyrets estimerte oljeforbruk under Haling line</t>
  </si>
  <si>
    <t>Antall døgn i steaming med last</t>
  </si>
  <si>
    <t>Antall døgn i Levering</t>
  </si>
  <si>
    <t>Motorenes forbruk under Levering</t>
  </si>
  <si>
    <t>Utstyrets estimerte oljeforbruk under Levering</t>
  </si>
  <si>
    <t>MERKNAD RELVATIVT STOR FORSKJELL</t>
  </si>
  <si>
    <t>Merk at beregnede drivstoffkostnader er basert på Eksempelfartøyets oljepris både for Eksempelfartøy og Gjennomsnittsfartøy. Utgifter relatert til vedlikehold av motorer samt avgifter knyttet til NOx og SOx utslipp er ikke inkludert.</t>
  </si>
  <si>
    <t>Døgnlig oljeforbruk hos Eksempelfartøy</t>
  </si>
  <si>
    <t>Døgnlig oljeforbruk hos Gjennomsnittsfartøy</t>
  </si>
  <si>
    <t>Estimert oljeforbruk som følge av energibehov i de ulike utstyrsgruppene, Eksempelfartøy</t>
  </si>
  <si>
    <t>Utstyrsgrupper</t>
  </si>
  <si>
    <t>Estimert oljeforbruk som følge av energibehov i de ulike utstyrsgruppene, Gjennomsnittsfartøy</t>
  </si>
  <si>
    <t>Prosentvis forskjell mellom estimert drivstofforbruk til de forskjellige utstyrsgruppene hos Eksempelfartøy i forhold til Gjennomsnittsfartøy</t>
  </si>
  <si>
    <t>Litervis forskjell mellom utstyrsgruppenes estimerte drivstofforbruk hos Eksempelfartøy i forhold til Gjennomsnittsfartøy</t>
  </si>
  <si>
    <t>Gjennomsnittsfartøyet har følgende oljeforbruk per kg fangst</t>
  </si>
  <si>
    <t>Her skal en oppgi hvordan disse motorene belastes under forskjellige faser av fisket.</t>
  </si>
  <si>
    <t>Før her inn fartøyets instrumenter knyttet til hydraulikk, makseffekt og belastning ved ulike driftsprofiler</t>
  </si>
  <si>
    <t>Oppsummering av sammenlikning &amp; analyse</t>
  </si>
  <si>
    <t>Gjennomsnittlig døgnlig forbruk, uavhengig av drifstilstand (l/døgn)</t>
  </si>
  <si>
    <t>Motorenes forbruk som andel av totalt oljeforbruk (%)</t>
  </si>
  <si>
    <t>Totalt oljeforbruk (liter olje)</t>
  </si>
  <si>
    <t>Gjennomsnittlig døgnlig forbruk, uavhengig av drifstilstand (liter olje / døgn)</t>
  </si>
  <si>
    <t>Forskjellige driftstilstanders andel av totalt oljeforbruk (%)</t>
  </si>
  <si>
    <t>Totalt oljeforbruk under ulike driftstilstander (liter olje)</t>
  </si>
  <si>
    <t>Gjennomsnittlig døgnforbruk (liter / døgn)</t>
  </si>
  <si>
    <t>Totalt oljeforbruk (liter)</t>
  </si>
  <si>
    <t>Total tidsbruk (døgn)</t>
  </si>
  <si>
    <t>Her skal en oppgi makseffekt til båtens motorer</t>
  </si>
  <si>
    <t>Her skal en fylle ut antall døgn fiskefartøyet tilbringer i ulike driftstilstander, mengden fangst, prisen fartøyet betaler for diesel og om det er påmontert akselgenerator på fartøyet.</t>
  </si>
  <si>
    <t>kW</t>
  </si>
  <si>
    <t>Ettersom det kan være vanskelig å ha oversikt over last og antall timer det forskjellige utstyret er i bruk er det i de gule og oransje rutene under lagt inn noen forslag.</t>
  </si>
  <si>
    <t>Det viktigste er at den totale effekten, lasten og antall timer i bruk stemmer for hver utstyrsgruppe.</t>
  </si>
  <si>
    <t>timer per døgn</t>
  </si>
  <si>
    <t>Forskjellige utstyrsgruppers estimerte andel av totalt drivstofforbruk under ulike drifstilstander, Eksempelfartøy</t>
  </si>
  <si>
    <t>Forskjellige utstyrsgruppers estimerte andel av totalt drivstofforbruk under ulike driftstilstander, Eksempelfartøy</t>
  </si>
  <si>
    <t>Oljeforbruk fordelt på funksjon og driftstilstand</t>
  </si>
  <si>
    <t>Motorenes andel av døgnlig drivstofforbruk i de ulike drifstilstandene, Gjennomsnittsfartøy</t>
  </si>
  <si>
    <t>Motorenes andel av døgnlig drivstofforbruk i de ulike driftstilstandene, Eksempelfartøy</t>
  </si>
  <si>
    <t>Prosentvis forskjell mellom døgnlig drivstofforbruk i motorene til Eksempelfartøy i forhold til Gjennomsnittsfartøy</t>
  </si>
  <si>
    <t>Litervis forskjell i døgnlig drivstofforbruk i motorene til Eksempelfartøy i forhold til Gjennomsnittsfartøy</t>
  </si>
  <si>
    <t>Utstyrgruppenes andel av døgnlig drivstofforbruk i de ulike driftstilstandene, Eksempelfartøy</t>
  </si>
  <si>
    <t>Utstyrgruppenes andel av døgnlig drivstofforbruk i de ulike driftstilstandene, Gjennomsnittsfartøy</t>
  </si>
  <si>
    <t>Overflødige oransje celler i denne delen av verktøyet kan godt bli stående tomme.</t>
  </si>
  <si>
    <t>Disse er basert på et eksempelfartøy som er logget av COWI, men en står fritt til å endre både navn, i de gule rutene, og effekt &amp; last, i de oransje rutene.</t>
  </si>
  <si>
    <t>Gjennomsnittfartøy har følgende drivstofforbruk</t>
  </si>
  <si>
    <t>Pris på drivstoff</t>
  </si>
  <si>
    <t>Her skal rederiets oppnådde pris på drivstoff inntastes</t>
  </si>
  <si>
    <t>Belastning</t>
  </si>
  <si>
    <t>Belastning ved ulike driftstilstander</t>
  </si>
</sst>
</file>

<file path=xl/styles.xml><?xml version="1.0" encoding="utf-8"?>
<styleSheet xmlns="http://schemas.openxmlformats.org/spreadsheetml/2006/main">
  <numFmts count="6">
    <numFmt numFmtId="6" formatCode="&quot;kr&quot;\ #,##0;[Red]&quot;kr&quot;\ \-#,##0"/>
    <numFmt numFmtId="43" formatCode="_ * #,##0.00_ ;_ * \-#,##0.00_ ;_ * &quot;-&quot;??_ ;_ @_ "/>
    <numFmt numFmtId="164" formatCode="_ * #,##0_ ;_ * \-#,##0_ ;_ * &quot;-&quot;??_ ;_ @_ "/>
    <numFmt numFmtId="165" formatCode="&quot;kr&quot;\ #,##0;[Red]&quot;kr&quot;\ #,##0"/>
    <numFmt numFmtId="166" formatCode="&quot;kr&quot;\ #,##0.00"/>
    <numFmt numFmtId="167" formatCode="0.0000"/>
  </numFmts>
  <fonts count="19">
    <font>
      <sz val="11"/>
      <color theme="1"/>
      <name val="Calibri"/>
      <family val="2"/>
      <scheme val="minor"/>
    </font>
    <font>
      <sz val="10"/>
      <name val="Arial"/>
      <family val="2"/>
    </font>
    <font>
      <sz val="8"/>
      <color theme="1"/>
      <name val="Calibri"/>
      <family val="2"/>
      <scheme val="minor"/>
    </font>
    <font>
      <sz val="8"/>
      <color rgb="FFFF0000"/>
      <name val="Calibri"/>
      <family val="2"/>
      <scheme val="minor"/>
    </font>
    <font>
      <sz val="11"/>
      <color rgb="FF3F3F76"/>
      <name val="Calibri"/>
      <family val="2"/>
      <scheme val="minor"/>
    </font>
    <font>
      <sz val="11"/>
      <color rgb="FFFA7D00"/>
      <name val="Calibri"/>
      <family val="2"/>
      <scheme val="minor"/>
    </font>
    <font>
      <sz val="8"/>
      <color rgb="FFFA7D00"/>
      <name val="Calibri"/>
      <family val="2"/>
      <scheme val="minor"/>
    </font>
    <font>
      <sz val="8"/>
      <color rgb="FF3F3F76"/>
      <name val="Calibri"/>
      <family val="2"/>
      <scheme val="minor"/>
    </font>
    <font>
      <b/>
      <sz val="11"/>
      <color rgb="FFFA7D00"/>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8"/>
      <color rgb="FFFA7D00"/>
      <name val="Calibri"/>
      <family val="2"/>
      <scheme val="minor"/>
    </font>
    <font>
      <b/>
      <sz val="18"/>
      <color theme="3"/>
      <name val="Cambria"/>
      <family val="2"/>
      <scheme val="major"/>
    </font>
    <font>
      <sz val="8"/>
      <name val="Calibri"/>
      <family val="2"/>
      <scheme val="minor"/>
    </font>
    <font>
      <sz val="12"/>
      <color rgb="FFFF0000"/>
      <name val="Calibri"/>
      <family val="2"/>
      <scheme val="minor"/>
    </font>
    <font>
      <b/>
      <sz val="8"/>
      <color theme="1"/>
      <name val="Calibri"/>
      <family val="2"/>
      <scheme val="minor"/>
    </font>
    <font>
      <sz val="11"/>
      <color theme="1"/>
      <name val="Calibri"/>
      <family val="2"/>
    </font>
  </fonts>
  <fills count="7">
    <fill>
      <patternFill/>
    </fill>
    <fill>
      <patternFill patternType="gray125"/>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style="thin"/>
      <right style="thin"/>
      <top/>
      <bottom/>
    </border>
    <border>
      <left/>
      <right style="thin"/>
      <top style="thin"/>
      <bottom/>
    </border>
    <border>
      <left style="thin"/>
      <right/>
      <top/>
      <bottom style="double">
        <color rgb="FFFF8001"/>
      </bottom>
    </border>
    <border>
      <left/>
      <right style="thin"/>
      <top/>
      <bottom style="double">
        <color rgb="FFFF8001"/>
      </bottom>
    </border>
    <border>
      <left style="thin"/>
      <right style="thin"/>
      <top style="thin">
        <color rgb="FF7F7F7F"/>
      </top>
      <bottom style="thin">
        <color rgb="FF7F7F7F"/>
      </bottom>
    </border>
    <border>
      <left style="thin"/>
      <right style="thin">
        <color rgb="FF7F7F7F"/>
      </right>
      <top style="thin">
        <color rgb="FF7F7F7F"/>
      </top>
      <bottom style="thin">
        <color rgb="FF7F7F7F"/>
      </bottom>
    </border>
    <border>
      <left style="thin">
        <color rgb="FF7F7F7F"/>
      </left>
      <right style="thin"/>
      <top style="thin">
        <color rgb="FF7F7F7F"/>
      </top>
      <bottom style="thin">
        <color rgb="FF7F7F7F"/>
      </bottom>
    </border>
    <border>
      <left style="thin"/>
      <right style="thin"/>
      <top style="thin">
        <color rgb="FF7F7F7F"/>
      </top>
      <bottom style="thin"/>
    </border>
    <border>
      <left style="thin"/>
      <right style="thin">
        <color rgb="FF7F7F7F"/>
      </right>
      <top style="thin">
        <color rgb="FF7F7F7F"/>
      </top>
      <bottom style="thin"/>
    </border>
    <border>
      <left style="thin">
        <color rgb="FF7F7F7F"/>
      </left>
      <right style="thin">
        <color rgb="FF7F7F7F"/>
      </right>
      <top style="thin">
        <color rgb="FF7F7F7F"/>
      </top>
      <bottom style="thin"/>
    </border>
    <border>
      <left style="thin">
        <color rgb="FF7F7F7F"/>
      </left>
      <right style="thin"/>
      <top style="thin">
        <color rgb="FF7F7F7F"/>
      </top>
      <bottom style="thin"/>
    </border>
    <border>
      <left style="thin"/>
      <right style="thin"/>
      <top style="thin"/>
      <bottom style="double"/>
    </border>
    <border>
      <left style="thin"/>
      <right style="thin">
        <color rgb="FF7F7F7F"/>
      </right>
      <top style="thin"/>
      <bottom style="double"/>
    </border>
    <border>
      <left style="thin">
        <color rgb="FF7F7F7F"/>
      </left>
      <right style="thin">
        <color rgb="FF7F7F7F"/>
      </right>
      <top style="thin"/>
      <bottom style="double"/>
    </border>
    <border>
      <left style="thin">
        <color rgb="FF7F7F7F"/>
      </left>
      <right style="thin"/>
      <top style="thin"/>
      <bottom style="double"/>
    </border>
    <border>
      <left style="thin"/>
      <right style="thin">
        <color rgb="FF7F7F7F"/>
      </right>
      <top/>
      <bottom style="thin">
        <color rgb="FF7F7F7F"/>
      </bottom>
    </border>
    <border>
      <left style="thin">
        <color rgb="FF7F7F7F"/>
      </left>
      <right style="thin">
        <color rgb="FF7F7F7F"/>
      </right>
      <top/>
      <bottom style="thin">
        <color rgb="FF7F7F7F"/>
      </bottom>
    </border>
    <border>
      <left style="thin">
        <color rgb="FF7F7F7F"/>
      </left>
      <right style="thin"/>
      <top/>
      <bottom style="thin">
        <color rgb="FF7F7F7F"/>
      </bottom>
    </border>
    <border>
      <left style="thin"/>
      <right style="thin"/>
      <top style="thin"/>
      <bottom style="thin"/>
    </border>
    <border>
      <left style="thin"/>
      <right style="thin">
        <color rgb="FF7F7F7F"/>
      </right>
      <top style="thin"/>
      <bottom style="thin"/>
    </border>
    <border>
      <left style="thin">
        <color rgb="FF7F7F7F"/>
      </left>
      <right style="thin">
        <color rgb="FF7F7F7F"/>
      </right>
      <top style="thin"/>
      <bottom style="thin"/>
    </border>
    <border>
      <left style="thin">
        <color rgb="FF7F7F7F"/>
      </left>
      <right style="thin"/>
      <top style="thin"/>
      <bottom style="thin"/>
    </border>
    <border>
      <left/>
      <right style="thin"/>
      <top style="thin">
        <color rgb="FF7F7F7F"/>
      </top>
      <bottom style="thin">
        <color rgb="FF7F7F7F"/>
      </bottom>
    </border>
    <border>
      <left/>
      <right style="thin"/>
      <top style="thin">
        <color rgb="FF7F7F7F"/>
      </top>
      <bottom style="thin"/>
    </border>
    <border>
      <left style="thin"/>
      <right style="thin"/>
      <top style="thin">
        <color rgb="FFB2B2B2"/>
      </top>
      <bottom style="thin">
        <color rgb="FFB2B2B2"/>
      </bottom>
    </border>
    <border>
      <left style="thin"/>
      <right style="thin"/>
      <top style="thin">
        <color rgb="FFB2B2B2"/>
      </top>
      <bottom style="thin"/>
    </border>
    <border>
      <left style="thin"/>
      <right style="thin"/>
      <top style="thin"/>
      <bottom/>
    </border>
    <border>
      <left style="thin"/>
      <right style="thin"/>
      <top/>
      <bottom style="thin"/>
    </border>
    <border>
      <left/>
      <right style="thin">
        <color rgb="FF7F7F7F"/>
      </right>
      <top style="thin">
        <color rgb="FF7F7F7F"/>
      </top>
      <bottom style="thin">
        <color rgb="FF7F7F7F"/>
      </bottom>
    </border>
    <border>
      <left style="thin"/>
      <right style="thin"/>
      <top style="thin"/>
      <bottom style="thin">
        <color rgb="FF7F7F7F"/>
      </bottom>
    </border>
    <border>
      <left/>
      <right style="thin">
        <color rgb="FF7F7F7F"/>
      </right>
      <top style="thin"/>
      <bottom style="thin">
        <color rgb="FF7F7F7F"/>
      </bottom>
    </border>
    <border>
      <left style="thin">
        <color rgb="FF7F7F7F"/>
      </left>
      <right style="thin">
        <color rgb="FF7F7F7F"/>
      </right>
      <top style="thin"/>
      <bottom style="thin">
        <color rgb="FF7F7F7F"/>
      </bottom>
    </border>
    <border>
      <left/>
      <right style="thin">
        <color rgb="FF7F7F7F"/>
      </right>
      <top style="thin">
        <color rgb="FF7F7F7F"/>
      </top>
      <bottom style="thin"/>
    </border>
    <border>
      <left style="thin">
        <color rgb="FF7F7F7F"/>
      </left>
      <right style="thin"/>
      <top style="thin"/>
      <bottom style="thin">
        <color rgb="FF7F7F7F"/>
      </bottom>
    </border>
    <border>
      <left style="thin"/>
      <right style="thin"/>
      <top style="thin"/>
      <bottom style="thin">
        <color rgb="FFB2B2B2"/>
      </bottom>
    </border>
    <border>
      <left style="thin">
        <color rgb="FF7F7F7F"/>
      </left>
      <right/>
      <top style="thin">
        <color rgb="FF7F7F7F"/>
      </top>
      <bottom style="thin">
        <color rgb="FF7F7F7F"/>
      </bottom>
    </border>
    <border>
      <left style="thin"/>
      <right/>
      <top style="thin"/>
      <bottom style="double">
        <color rgb="FFFF8001"/>
      </bottom>
    </border>
    <border>
      <left/>
      <right/>
      <top style="thin"/>
      <bottom style="double">
        <color rgb="FFFF8001"/>
      </bottom>
    </border>
    <border>
      <left style="thin"/>
      <right style="thin">
        <color rgb="FF7F7F7F"/>
      </right>
      <top style="thin"/>
      <bottom style="thin">
        <color rgb="FF7F7F7F"/>
      </bottom>
    </border>
    <border>
      <left style="thin"/>
      <right style="thin">
        <color rgb="FF7F7F7F"/>
      </right>
      <top style="thin">
        <color rgb="FF7F7F7F"/>
      </top>
      <bottom/>
    </border>
    <border>
      <left style="thin">
        <color rgb="FF7F7F7F"/>
      </left>
      <right style="thin">
        <color rgb="FF7F7F7F"/>
      </right>
      <top style="thin">
        <color rgb="FF7F7F7F"/>
      </top>
      <bottom/>
    </border>
    <border>
      <left style="thin">
        <color rgb="FF7F7F7F"/>
      </left>
      <right/>
      <top style="thin"/>
      <bottom style="thin">
        <color rgb="FF7F7F7F"/>
      </bottom>
    </border>
    <border>
      <left style="thin">
        <color rgb="FF7F7F7F"/>
      </left>
      <right/>
      <top style="thin">
        <color rgb="FF7F7F7F"/>
      </top>
      <bottom/>
    </border>
    <border>
      <left style="thin">
        <color rgb="FF7F7F7F"/>
      </left>
      <right/>
      <top/>
      <bottom style="thin">
        <color rgb="FF7F7F7F"/>
      </bottom>
    </border>
    <border>
      <left style="thin">
        <color rgb="FF7F7F7F"/>
      </left>
      <right/>
      <top style="thin">
        <color rgb="FF7F7F7F"/>
      </top>
      <bottom style="thin"/>
    </border>
    <border>
      <left style="thin"/>
      <right style="thin">
        <color rgb="FFB2B2B2"/>
      </right>
      <top style="thin">
        <color rgb="FFB2B2B2"/>
      </top>
      <bottom style="thin">
        <color rgb="FFB2B2B2"/>
      </bottom>
    </border>
    <border>
      <left style="thin">
        <color rgb="FFB2B2B2"/>
      </left>
      <right style="thin"/>
      <top style="thin">
        <color rgb="FFB2B2B2"/>
      </top>
      <bottom style="thin">
        <color rgb="FFB2B2B2"/>
      </bottom>
    </border>
    <border>
      <left style="thin"/>
      <right style="thin">
        <color rgb="FFB2B2B2"/>
      </right>
      <top style="thin">
        <color rgb="FFB2B2B2"/>
      </top>
      <bottom style="thin"/>
    </border>
    <border>
      <left style="thin">
        <color rgb="FFB2B2B2"/>
      </left>
      <right style="thin"/>
      <top style="thin">
        <color rgb="FFB2B2B2"/>
      </top>
      <bottom style="thin"/>
    </border>
    <border>
      <left style="thin"/>
      <right style="thin">
        <color rgb="FFB2B2B2"/>
      </right>
      <top/>
      <bottom style="thin">
        <color rgb="FFB2B2B2"/>
      </bottom>
    </border>
    <border>
      <left style="thin">
        <color rgb="FFB2B2B2"/>
      </left>
      <right style="thin"/>
      <top/>
      <bottom style="thin">
        <color rgb="FFB2B2B2"/>
      </bottom>
    </border>
    <border>
      <left style="thin">
        <color rgb="FFB2B2B2"/>
      </left>
      <right/>
      <top style="thin">
        <color rgb="FFB2B2B2"/>
      </top>
      <bottom style="thin">
        <color rgb="FFB2B2B2"/>
      </bottom>
    </border>
    <border>
      <left style="thin"/>
      <right style="thin">
        <color rgb="FFB2B2B2"/>
      </right>
      <top style="thin"/>
      <bottom style="thin">
        <color rgb="FFB2B2B2"/>
      </bottom>
    </border>
    <border>
      <left style="thin">
        <color rgb="FFB2B2B2"/>
      </left>
      <right style="thin"/>
      <top style="thin"/>
      <bottom style="thin">
        <color rgb="FFB2B2B2"/>
      </botto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2" borderId="1" applyNumberFormat="0" applyAlignment="0" applyProtection="0"/>
    <xf numFmtId="0" fontId="5" fillId="0" borderId="2" applyNumberFormat="0" applyFill="0" applyAlignment="0" applyProtection="0"/>
    <xf numFmtId="0" fontId="8" fillId="3" borderId="1" applyNumberFormat="0" applyAlignment="0" applyProtection="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2" fillId="0" borderId="0" applyNumberFormat="0" applyFill="0" applyBorder="0" applyAlignment="0" applyProtection="0"/>
    <xf numFmtId="0" fontId="0" fillId="4" borderId="6" applyNumberFormat="0" applyFont="0" applyAlignment="0" applyProtection="0"/>
    <xf numFmtId="0" fontId="14" fillId="0" borderId="0" applyNumberFormat="0" applyFill="0" applyBorder="0" applyAlignment="0" applyProtection="0"/>
  </cellStyleXfs>
  <cellXfs count="273">
    <xf numFmtId="0" fontId="0" fillId="0" borderId="0" xfId="0"/>
    <xf numFmtId="0" fontId="2" fillId="0" borderId="0" xfId="0" applyFont="1"/>
    <xf numFmtId="0" fontId="2" fillId="0" borderId="0" xfId="0" applyFont="1" applyAlignment="1">
      <alignment horizontal="center"/>
    </xf>
    <xf numFmtId="0" fontId="2" fillId="0" borderId="7" xfId="0" applyFont="1" applyBorder="1"/>
    <xf numFmtId="0" fontId="2" fillId="0" borderId="0"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9" fontId="2" fillId="0" borderId="7" xfId="0" applyNumberFormat="1" applyFont="1" applyBorder="1"/>
    <xf numFmtId="9" fontId="2" fillId="0" borderId="0" xfId="0" applyNumberFormat="1" applyFont="1" applyBorder="1"/>
    <xf numFmtId="9" fontId="2" fillId="0" borderId="8" xfId="0" applyNumberFormat="1" applyFont="1" applyBorder="1"/>
    <xf numFmtId="9" fontId="3" fillId="0" borderId="0" xfId="0" applyNumberFormat="1" applyFont="1" applyBorder="1"/>
    <xf numFmtId="9" fontId="2" fillId="0" borderId="12" xfId="0" applyNumberFormat="1" applyFont="1" applyBorder="1"/>
    <xf numFmtId="9" fontId="2" fillId="0" borderId="13" xfId="0" applyNumberFormat="1" applyFont="1" applyBorder="1"/>
    <xf numFmtId="9" fontId="2" fillId="0" borderId="0" xfId="0" applyNumberFormat="1" applyFont="1"/>
    <xf numFmtId="1" fontId="2" fillId="0" borderId="0" xfId="0" applyNumberFormat="1" applyFont="1"/>
    <xf numFmtId="1" fontId="2" fillId="0" borderId="8" xfId="0" applyNumberFormat="1" applyFont="1" applyBorder="1"/>
    <xf numFmtId="1" fontId="2" fillId="0" borderId="7" xfId="0" applyNumberFormat="1" applyFont="1" applyBorder="1"/>
    <xf numFmtId="1" fontId="2" fillId="0" borderId="0" xfId="0" applyNumberFormat="1" applyFont="1" applyBorder="1"/>
    <xf numFmtId="0" fontId="7" fillId="2" borderId="1" xfId="20" applyFont="1"/>
    <xf numFmtId="0" fontId="8" fillId="3" borderId="1" xfId="22"/>
    <xf numFmtId="0" fontId="2" fillId="0" borderId="0" xfId="0" applyFont="1" applyAlignment="1">
      <alignment/>
    </xf>
    <xf numFmtId="3" fontId="2" fillId="0" borderId="14" xfId="0" applyNumberFormat="1" applyFont="1" applyBorder="1"/>
    <xf numFmtId="3" fontId="2" fillId="0" borderId="0" xfId="0" applyNumberFormat="1" applyFont="1" applyBorder="1"/>
    <xf numFmtId="9" fontId="2" fillId="0" borderId="0" xfId="0" applyNumberFormat="1" applyFont="1" applyFill="1" applyBorder="1"/>
    <xf numFmtId="9" fontId="2" fillId="0" borderId="15" xfId="0" applyNumberFormat="1" applyFont="1" applyBorder="1"/>
    <xf numFmtId="9" fontId="0" fillId="0" borderId="0" xfId="0" applyNumberFormat="1"/>
    <xf numFmtId="1" fontId="2" fillId="0" borderId="13" xfId="0" applyNumberFormat="1" applyFont="1" applyBorder="1"/>
    <xf numFmtId="1" fontId="2" fillId="0" borderId="15" xfId="0" applyNumberFormat="1" applyFont="1" applyBorder="1"/>
    <xf numFmtId="0" fontId="0" fillId="0" borderId="0" xfId="0" applyBorder="1"/>
    <xf numFmtId="0" fontId="0" fillId="0" borderId="8" xfId="0" applyBorder="1"/>
    <xf numFmtId="0" fontId="0" fillId="0" borderId="7" xfId="0" applyBorder="1"/>
    <xf numFmtId="9" fontId="2" fillId="0" borderId="8" xfId="0" applyNumberFormat="1" applyFont="1" applyFill="1" applyBorder="1"/>
    <xf numFmtId="9" fontId="0" fillId="0" borderId="8" xfId="0" applyNumberFormat="1" applyBorder="1"/>
    <xf numFmtId="1" fontId="7" fillId="2" borderId="1" xfId="20" applyNumberFormat="1" applyFont="1"/>
    <xf numFmtId="0" fontId="6" fillId="0" borderId="16" xfId="21" applyFont="1" applyBorder="1"/>
    <xf numFmtId="0" fontId="6" fillId="0" borderId="17" xfId="21" applyFont="1" applyBorder="1"/>
    <xf numFmtId="3" fontId="8" fillId="3" borderId="1" xfId="22" applyNumberFormat="1" applyAlignment="1">
      <alignment/>
    </xf>
    <xf numFmtId="9" fontId="8" fillId="3" borderId="1" xfId="22" applyNumberFormat="1"/>
    <xf numFmtId="3" fontId="8" fillId="3" borderId="1" xfId="22" applyNumberFormat="1"/>
    <xf numFmtId="0" fontId="7" fillId="2" borderId="18" xfId="20" applyFont="1" applyBorder="1"/>
    <xf numFmtId="0" fontId="7" fillId="2" borderId="19" xfId="20" applyFont="1" applyBorder="1"/>
    <xf numFmtId="0" fontId="7" fillId="2" borderId="1" xfId="20" applyFont="1" applyBorder="1"/>
    <xf numFmtId="0" fontId="13" fillId="3" borderId="19" xfId="22" applyFont="1" applyBorder="1"/>
    <xf numFmtId="0" fontId="13" fillId="3" borderId="1" xfId="22" applyFont="1" applyBorder="1"/>
    <xf numFmtId="0" fontId="13" fillId="3" borderId="20" xfId="22" applyFont="1" applyBorder="1"/>
    <xf numFmtId="0" fontId="7" fillId="2" borderId="21" xfId="20" applyFont="1" applyBorder="1"/>
    <xf numFmtId="0" fontId="7" fillId="2" borderId="22" xfId="20" applyFont="1" applyBorder="1"/>
    <xf numFmtId="0" fontId="7" fillId="2" borderId="23" xfId="20" applyFont="1" applyBorder="1"/>
    <xf numFmtId="0" fontId="13" fillId="3" borderId="22" xfId="22" applyFont="1" applyBorder="1"/>
    <xf numFmtId="0" fontId="13" fillId="3" borderId="23" xfId="22" applyFont="1" applyBorder="1"/>
    <xf numFmtId="0" fontId="13" fillId="3" borderId="24" xfId="22" applyFont="1" applyBorder="1"/>
    <xf numFmtId="0" fontId="13" fillId="3" borderId="25" xfId="22" applyFont="1" applyBorder="1"/>
    <xf numFmtId="0" fontId="13" fillId="3" borderId="26" xfId="22" applyFont="1" applyBorder="1"/>
    <xf numFmtId="0" fontId="13" fillId="3" borderId="27" xfId="22" applyFont="1" applyBorder="1"/>
    <xf numFmtId="0" fontId="13" fillId="3" borderId="28" xfId="22" applyFont="1" applyBorder="1"/>
    <xf numFmtId="0" fontId="6" fillId="3" borderId="2" xfId="21" applyFont="1" applyFill="1"/>
    <xf numFmtId="3" fontId="2" fillId="0" borderId="15" xfId="0" applyNumberFormat="1" applyFont="1" applyBorder="1"/>
    <xf numFmtId="3" fontId="2" fillId="0" borderId="7" xfId="0" applyNumberFormat="1" applyFont="1" applyBorder="1"/>
    <xf numFmtId="3" fontId="2" fillId="0" borderId="8" xfId="0" applyNumberFormat="1" applyFont="1" applyBorder="1"/>
    <xf numFmtId="9" fontId="2" fillId="0" borderId="0" xfId="27" applyFont="1" applyBorder="1"/>
    <xf numFmtId="9" fontId="2" fillId="0" borderId="7" xfId="27" applyFont="1" applyBorder="1"/>
    <xf numFmtId="9" fontId="2" fillId="0" borderId="8" xfId="27" applyFont="1" applyBorder="1"/>
    <xf numFmtId="9" fontId="2" fillId="0" borderId="0" xfId="27" applyFont="1"/>
    <xf numFmtId="43" fontId="2" fillId="0" borderId="0" xfId="28" applyFont="1" applyBorder="1"/>
    <xf numFmtId="164" fontId="2" fillId="0" borderId="0" xfId="28" applyNumberFormat="1" applyFont="1" applyBorder="1"/>
    <xf numFmtId="164" fontId="2" fillId="0" borderId="8" xfId="28" applyNumberFormat="1" applyFont="1" applyBorder="1"/>
    <xf numFmtId="164" fontId="2" fillId="0" borderId="13" xfId="28" applyNumberFormat="1" applyFont="1" applyBorder="1"/>
    <xf numFmtId="1" fontId="8" fillId="3" borderId="1" xfId="22" applyNumberFormat="1"/>
    <xf numFmtId="0" fontId="6" fillId="0" borderId="2" xfId="21" applyFont="1" applyBorder="1"/>
    <xf numFmtId="0" fontId="4" fillId="2" borderId="1" xfId="20"/>
    <xf numFmtId="0" fontId="13" fillId="3" borderId="29" xfId="22" applyFont="1" applyBorder="1"/>
    <xf numFmtId="0" fontId="13" fillId="3" borderId="30" xfId="22" applyFont="1" applyBorder="1"/>
    <xf numFmtId="0" fontId="13" fillId="3" borderId="31" xfId="22" applyFont="1" applyBorder="1"/>
    <xf numFmtId="0" fontId="13" fillId="3" borderId="32" xfId="22" applyFont="1" applyBorder="1"/>
    <xf numFmtId="0" fontId="13" fillId="3" borderId="33" xfId="22" applyFont="1" applyBorder="1"/>
    <xf numFmtId="0" fontId="13" fillId="3" borderId="34" xfId="22" applyFont="1" applyBorder="1"/>
    <xf numFmtId="0" fontId="13" fillId="3" borderId="35" xfId="22" applyFont="1" applyBorder="1"/>
    <xf numFmtId="0" fontId="2" fillId="0" borderId="11" xfId="0" applyFont="1" applyBorder="1" applyAlignment="1">
      <alignment horizontal="center"/>
    </xf>
    <xf numFmtId="0" fontId="7" fillId="2" borderId="36" xfId="20" applyFont="1" applyBorder="1"/>
    <xf numFmtId="0" fontId="7" fillId="2" borderId="37" xfId="20" applyFont="1" applyBorder="1"/>
    <xf numFmtId="0" fontId="2" fillId="5" borderId="0" xfId="0" applyFont="1" applyFill="1"/>
    <xf numFmtId="0" fontId="0" fillId="5" borderId="0" xfId="0" applyFill="1"/>
    <xf numFmtId="0" fontId="2" fillId="4" borderId="38" xfId="30" applyFont="1" applyBorder="1"/>
    <xf numFmtId="0" fontId="2" fillId="4" borderId="39" xfId="30" applyFont="1" applyBorder="1"/>
    <xf numFmtId="0" fontId="11" fillId="5" borderId="0" xfId="25" applyFill="1" applyBorder="1" applyAlignment="1">
      <alignment/>
    </xf>
    <xf numFmtId="0" fontId="12" fillId="5" borderId="0" xfId="29" applyFill="1"/>
    <xf numFmtId="0" fontId="2" fillId="6" borderId="0" xfId="0" applyFont="1" applyFill="1"/>
    <xf numFmtId="0" fontId="0" fillId="5" borderId="0" xfId="0" applyFill="1" applyAlignment="1">
      <alignment/>
    </xf>
    <xf numFmtId="0" fontId="2" fillId="5" borderId="13" xfId="0" applyFont="1" applyFill="1" applyBorder="1"/>
    <xf numFmtId="0" fontId="2" fillId="5" borderId="40" xfId="0" applyFont="1" applyFill="1" applyBorder="1" applyAlignment="1">
      <alignment horizontal="center"/>
    </xf>
    <xf numFmtId="0" fontId="2" fillId="5" borderId="14" xfId="0" applyFont="1" applyFill="1" applyBorder="1" applyAlignment="1">
      <alignment horizontal="center"/>
    </xf>
    <xf numFmtId="0" fontId="2" fillId="5" borderId="41" xfId="0" applyFont="1" applyFill="1" applyBorder="1" applyAlignment="1">
      <alignment horizontal="center"/>
    </xf>
    <xf numFmtId="0" fontId="2" fillId="5" borderId="9" xfId="0" applyFont="1" applyFill="1" applyBorder="1" applyAlignment="1">
      <alignment horizontal="center"/>
    </xf>
    <xf numFmtId="0" fontId="2" fillId="5" borderId="10" xfId="0" applyFont="1" applyFill="1" applyBorder="1" applyAlignment="1">
      <alignment horizontal="center"/>
    </xf>
    <xf numFmtId="0" fontId="2" fillId="5" borderId="11" xfId="0" applyFont="1" applyFill="1" applyBorder="1" applyAlignment="1">
      <alignment horizontal="center"/>
    </xf>
    <xf numFmtId="9" fontId="7" fillId="2" borderId="1" xfId="27" applyFont="1" applyFill="1" applyBorder="1"/>
    <xf numFmtId="9" fontId="7" fillId="2" borderId="20" xfId="27" applyFont="1" applyFill="1" applyBorder="1"/>
    <xf numFmtId="9" fontId="7" fillId="2" borderId="23" xfId="27" applyFont="1" applyFill="1" applyBorder="1"/>
    <xf numFmtId="9" fontId="7" fillId="2" borderId="24" xfId="27" applyFont="1" applyFill="1" applyBorder="1"/>
    <xf numFmtId="0" fontId="2" fillId="5" borderId="0" xfId="0" applyFont="1" applyFill="1" applyBorder="1"/>
    <xf numFmtId="0" fontId="7" fillId="2" borderId="42" xfId="20" applyFont="1" applyBorder="1"/>
    <xf numFmtId="0" fontId="8" fillId="3" borderId="41" xfId="22" applyBorder="1"/>
    <xf numFmtId="0" fontId="7" fillId="2" borderId="43" xfId="20" applyFont="1" applyBorder="1"/>
    <xf numFmtId="0" fontId="7" fillId="2" borderId="44" xfId="20" applyFont="1" applyBorder="1"/>
    <xf numFmtId="0" fontId="7" fillId="2" borderId="45" xfId="20" applyFont="1" applyBorder="1"/>
    <xf numFmtId="0" fontId="7" fillId="2" borderId="46" xfId="20" applyFont="1" applyBorder="1"/>
    <xf numFmtId="9" fontId="7" fillId="2" borderId="45" xfId="27" applyFont="1" applyFill="1" applyBorder="1"/>
    <xf numFmtId="9" fontId="7" fillId="2" borderId="47" xfId="27" applyFont="1" applyFill="1" applyBorder="1"/>
    <xf numFmtId="0" fontId="13" fillId="3" borderId="41" xfId="22" applyFont="1" applyBorder="1"/>
    <xf numFmtId="0" fontId="2" fillId="4" borderId="48" xfId="30" applyFont="1" applyBorder="1"/>
    <xf numFmtId="0" fontId="2" fillId="0" borderId="10" xfId="0" applyFont="1" applyBorder="1" applyAlignment="1">
      <alignment horizontal="center"/>
    </xf>
    <xf numFmtId="0" fontId="2" fillId="5" borderId="40" xfId="0" applyFont="1" applyFill="1" applyBorder="1" applyAlignment="1">
      <alignment horizontal="center"/>
    </xf>
    <xf numFmtId="0" fontId="2" fillId="5" borderId="14" xfId="0" applyFont="1" applyFill="1" applyBorder="1" applyAlignment="1">
      <alignment horizontal="center"/>
    </xf>
    <xf numFmtId="0" fontId="2" fillId="5" borderId="41" xfId="0" applyFont="1" applyFill="1" applyBorder="1" applyAlignment="1">
      <alignment horizontal="center"/>
    </xf>
    <xf numFmtId="0" fontId="2" fillId="5" borderId="0" xfId="0" applyFont="1" applyFill="1" applyAlignment="1">
      <alignment horizontal="center"/>
    </xf>
    <xf numFmtId="0" fontId="2" fillId="0" borderId="0" xfId="0" applyFont="1" applyAlignment="1">
      <alignment horizontal="center"/>
    </xf>
    <xf numFmtId="0" fontId="2" fillId="0" borderId="13" xfId="0" applyFont="1" applyBorder="1"/>
    <xf numFmtId="0" fontId="2" fillId="5" borderId="0" xfId="0" applyFont="1" applyFill="1" applyAlignment="1">
      <alignment horizontal="center"/>
    </xf>
    <xf numFmtId="0" fontId="2" fillId="0" borderId="0" xfId="0" applyFont="1"/>
    <xf numFmtId="0" fontId="2" fillId="0" borderId="13" xfId="0" applyFont="1" applyBorder="1"/>
    <xf numFmtId="0" fontId="2" fillId="0" borderId="0" xfId="0" applyFont="1" applyAlignment="1">
      <alignment horizontal="center"/>
    </xf>
    <xf numFmtId="0" fontId="15" fillId="4" borderId="48" xfId="30" applyFont="1" applyBorder="1"/>
    <xf numFmtId="0" fontId="15" fillId="4" borderId="38" xfId="30" applyFont="1" applyBorder="1"/>
    <xf numFmtId="0" fontId="15" fillId="4" borderId="39" xfId="30" applyFont="1" applyBorder="1"/>
    <xf numFmtId="0" fontId="12" fillId="0" borderId="0" xfId="29"/>
    <xf numFmtId="0" fontId="13" fillId="3" borderId="1" xfId="22" applyFont="1"/>
    <xf numFmtId="0" fontId="0" fillId="0" borderId="13" xfId="0" applyBorder="1"/>
    <xf numFmtId="0" fontId="0" fillId="5" borderId="0" xfId="0" applyFill="1"/>
    <xf numFmtId="0" fontId="2" fillId="5" borderId="0" xfId="0" applyFont="1" applyFill="1" applyAlignment="1">
      <alignment/>
    </xf>
    <xf numFmtId="9" fontId="2" fillId="5" borderId="0" xfId="0" applyNumberFormat="1" applyFont="1" applyFill="1"/>
    <xf numFmtId="0" fontId="12" fillId="5" borderId="0" xfId="26" applyFill="1" applyBorder="1" applyAlignment="1">
      <alignment/>
    </xf>
    <xf numFmtId="0" fontId="16" fillId="0" borderId="0" xfId="0" applyFont="1"/>
    <xf numFmtId="0" fontId="0" fillId="5" borderId="0" xfId="0" applyFill="1"/>
    <xf numFmtId="0" fontId="2" fillId="5" borderId="0" xfId="0" applyNumberFormat="1" applyFont="1" applyFill="1"/>
    <xf numFmtId="0" fontId="10" fillId="5" borderId="0" xfId="24" applyFill="1" applyBorder="1" applyAlignment="1">
      <alignment horizontal="center"/>
    </xf>
    <xf numFmtId="0" fontId="0" fillId="5" borderId="0" xfId="0" applyFill="1"/>
    <xf numFmtId="0" fontId="0" fillId="6" borderId="0" xfId="0" applyFill="1"/>
    <xf numFmtId="0" fontId="2" fillId="5" borderId="7" xfId="0" applyFont="1" applyFill="1" applyBorder="1"/>
    <xf numFmtId="0" fontId="2" fillId="5" borderId="8" xfId="0" applyFont="1" applyFill="1" applyBorder="1"/>
    <xf numFmtId="0" fontId="14" fillId="5" borderId="0" xfId="31" applyFill="1" applyAlignment="1">
      <alignment horizontal="center"/>
    </xf>
    <xf numFmtId="0" fontId="10" fillId="0" borderId="0" xfId="24" applyBorder="1" applyAlignment="1">
      <alignment/>
    </xf>
    <xf numFmtId="0" fontId="12" fillId="0" borderId="0" xfId="29" applyAlignment="1">
      <alignment/>
    </xf>
    <xf numFmtId="9" fontId="7" fillId="2" borderId="1" xfId="20" applyNumberFormat="1" applyFont="1"/>
    <xf numFmtId="9" fontId="13" fillId="3" borderId="1" xfId="22" applyNumberFormat="1" applyFont="1"/>
    <xf numFmtId="0" fontId="13" fillId="3" borderId="49" xfId="22" applyFont="1" applyBorder="1"/>
    <xf numFmtId="0" fontId="6" fillId="3" borderId="50" xfId="21" applyFont="1" applyFill="1" applyBorder="1"/>
    <xf numFmtId="0" fontId="6" fillId="3" borderId="51" xfId="21" applyFont="1" applyFill="1" applyBorder="1"/>
    <xf numFmtId="0" fontId="6" fillId="3" borderId="2" xfId="21" applyFont="1" applyFill="1" applyBorder="1"/>
    <xf numFmtId="0" fontId="8" fillId="3" borderId="19" xfId="22" applyBorder="1"/>
    <xf numFmtId="0" fontId="8" fillId="3" borderId="1" xfId="22" applyBorder="1"/>
    <xf numFmtId="0" fontId="8" fillId="3" borderId="52" xfId="22" applyBorder="1"/>
    <xf numFmtId="0" fontId="8" fillId="3" borderId="45" xfId="22" applyBorder="1"/>
    <xf numFmtId="0" fontId="8" fillId="3" borderId="53" xfId="22" applyBorder="1"/>
    <xf numFmtId="0" fontId="8" fillId="3" borderId="54" xfId="22" applyBorder="1"/>
    <xf numFmtId="0" fontId="8" fillId="3" borderId="55" xfId="22" applyBorder="1"/>
    <xf numFmtId="0" fontId="8" fillId="3" borderId="49" xfId="22" applyBorder="1"/>
    <xf numFmtId="0" fontId="8" fillId="3" borderId="56" xfId="22" applyBorder="1"/>
    <xf numFmtId="0" fontId="8" fillId="3" borderId="47" xfId="22" applyBorder="1"/>
    <xf numFmtId="0" fontId="8" fillId="3" borderId="57" xfId="22" applyBorder="1"/>
    <xf numFmtId="0" fontId="8" fillId="3" borderId="58" xfId="22" applyBorder="1"/>
    <xf numFmtId="0" fontId="8" fillId="3" borderId="20" xfId="22" applyBorder="1"/>
    <xf numFmtId="0" fontId="8" fillId="3" borderId="24" xfId="22" applyBorder="1"/>
    <xf numFmtId="0" fontId="13" fillId="3" borderId="45" xfId="22" applyFont="1" applyBorder="1"/>
    <xf numFmtId="0" fontId="13" fillId="3" borderId="47" xfId="22" applyFont="1" applyBorder="1"/>
    <xf numFmtId="0" fontId="13" fillId="3" borderId="52" xfId="22" applyFont="1" applyBorder="1"/>
    <xf numFmtId="0" fontId="0" fillId="5" borderId="0" xfId="0" applyFill="1"/>
    <xf numFmtId="0" fontId="0" fillId="5" borderId="0" xfId="0" applyFill="1"/>
    <xf numFmtId="0" fontId="0" fillId="5" borderId="0" xfId="0" applyFill="1"/>
    <xf numFmtId="0" fontId="0" fillId="5" borderId="0" xfId="0" applyFill="1"/>
    <xf numFmtId="9" fontId="0" fillId="5" borderId="0" xfId="0" applyNumberFormat="1" applyFill="1"/>
    <xf numFmtId="0" fontId="0" fillId="5" borderId="0" xfId="0" applyFill="1"/>
    <xf numFmtId="0" fontId="2" fillId="0" borderId="14" xfId="0" applyFont="1" applyBorder="1"/>
    <xf numFmtId="43" fontId="2" fillId="0" borderId="8" xfId="28" applyFont="1" applyBorder="1"/>
    <xf numFmtId="164" fontId="2" fillId="0" borderId="7" xfId="28" applyNumberFormat="1" applyFont="1" applyBorder="1"/>
    <xf numFmtId="43" fontId="2" fillId="0" borderId="7" xfId="28" applyFont="1" applyBorder="1"/>
    <xf numFmtId="164" fontId="2" fillId="0" borderId="8" xfId="0" applyNumberFormat="1" applyFont="1" applyBorder="1"/>
    <xf numFmtId="2" fontId="8" fillId="3" borderId="1" xfId="22" applyNumberFormat="1"/>
    <xf numFmtId="165" fontId="8" fillId="3" borderId="1" xfId="22" applyNumberFormat="1"/>
    <xf numFmtId="0" fontId="0" fillId="5" borderId="0" xfId="0" applyFill="1"/>
    <xf numFmtId="4" fontId="8" fillId="3" borderId="1" xfId="22" applyNumberFormat="1"/>
    <xf numFmtId="6" fontId="8" fillId="3" borderId="1" xfId="22" applyNumberFormat="1"/>
    <xf numFmtId="6" fontId="2" fillId="5" borderId="0" xfId="0" applyNumberFormat="1" applyFont="1" applyFill="1"/>
    <xf numFmtId="6" fontId="2" fillId="0" borderId="0" xfId="0" applyNumberFormat="1" applyFont="1"/>
    <xf numFmtId="6" fontId="0" fillId="0" borderId="0" xfId="0" applyNumberFormat="1"/>
    <xf numFmtId="6" fontId="0" fillId="5" borderId="0" xfId="0" applyNumberFormat="1" applyFill="1"/>
    <xf numFmtId="166" fontId="7" fillId="2" borderId="1" xfId="20" applyNumberFormat="1" applyFont="1"/>
    <xf numFmtId="4" fontId="7" fillId="2" borderId="1" xfId="20" applyNumberFormat="1" applyFont="1"/>
    <xf numFmtId="49" fontId="7" fillId="2" borderId="1" xfId="20" applyNumberFormat="1" applyFont="1"/>
    <xf numFmtId="0" fontId="0" fillId="5" borderId="0" xfId="0" applyFill="1"/>
    <xf numFmtId="0" fontId="0" fillId="5" borderId="0" xfId="0" applyFill="1"/>
    <xf numFmtId="10" fontId="8" fillId="3" borderId="1" xfId="22" applyNumberFormat="1"/>
    <xf numFmtId="3" fontId="2" fillId="5" borderId="0" xfId="0" applyNumberFormat="1" applyFont="1" applyFill="1"/>
    <xf numFmtId="3" fontId="3" fillId="5" borderId="0" xfId="0" applyNumberFormat="1" applyFont="1" applyFill="1"/>
    <xf numFmtId="0" fontId="3" fillId="5" borderId="0" xfId="0" applyFont="1" applyFill="1"/>
    <xf numFmtId="0" fontId="9" fillId="5" borderId="0" xfId="23" applyFill="1"/>
    <xf numFmtId="0" fontId="0" fillId="5" borderId="0" xfId="0" applyFill="1"/>
    <xf numFmtId="0" fontId="0" fillId="5" borderId="0" xfId="0" applyFill="1"/>
    <xf numFmtId="2" fontId="7" fillId="2" borderId="1" xfId="20" applyNumberFormat="1" applyFont="1"/>
    <xf numFmtId="3" fontId="2" fillId="0" borderId="40" xfId="0" applyNumberFormat="1" applyFont="1" applyBorder="1"/>
    <xf numFmtId="9" fontId="2" fillId="0" borderId="13" xfId="28" applyNumberFormat="1" applyFont="1" applyBorder="1"/>
    <xf numFmtId="167" fontId="2" fillId="0" borderId="40" xfId="0" applyNumberFormat="1" applyFont="1" applyBorder="1"/>
    <xf numFmtId="0" fontId="2" fillId="5" borderId="0" xfId="0" applyFont="1" applyFill="1" applyAlignment="1">
      <alignment wrapText="1"/>
    </xf>
    <xf numFmtId="9" fontId="7" fillId="2" borderId="47" xfId="20" applyNumberFormat="1" applyFont="1" applyBorder="1"/>
    <xf numFmtId="9" fontId="7" fillId="2" borderId="20" xfId="20" applyNumberFormat="1" applyFont="1" applyBorder="1"/>
    <xf numFmtId="9" fontId="7" fillId="2" borderId="24" xfId="20" applyNumberFormat="1" applyFont="1" applyBorder="1"/>
    <xf numFmtId="9" fontId="7" fillId="2" borderId="45" xfId="20" applyNumberFormat="1" applyFont="1" applyBorder="1"/>
    <xf numFmtId="9" fontId="7" fillId="2" borderId="1" xfId="20" applyNumberFormat="1" applyFont="1" applyBorder="1"/>
    <xf numFmtId="9" fontId="7" fillId="2" borderId="23" xfId="20" applyNumberFormat="1" applyFont="1" applyBorder="1"/>
    <xf numFmtId="0" fontId="0" fillId="5" borderId="0" xfId="0" applyFill="1"/>
    <xf numFmtId="0" fontId="15" fillId="4" borderId="59" xfId="30" applyFont="1" applyBorder="1"/>
    <xf numFmtId="0" fontId="15" fillId="4" borderId="60" xfId="30" applyFont="1" applyBorder="1"/>
    <xf numFmtId="0" fontId="2" fillId="4" borderId="59" xfId="30" applyFont="1" applyBorder="1"/>
    <xf numFmtId="0" fontId="2" fillId="4" borderId="60" xfId="30" applyFont="1" applyBorder="1"/>
    <xf numFmtId="0" fontId="2" fillId="4" borderId="61" xfId="30" applyFont="1" applyBorder="1"/>
    <xf numFmtId="0" fontId="2" fillId="4" borderId="62" xfId="30" applyFont="1" applyBorder="1"/>
    <xf numFmtId="0" fontId="2" fillId="5" borderId="12" xfId="0" applyFont="1" applyFill="1" applyBorder="1" applyAlignment="1">
      <alignment horizontal="center"/>
    </xf>
    <xf numFmtId="0" fontId="2" fillId="5" borderId="13" xfId="0" applyFont="1" applyFill="1" applyBorder="1" applyAlignment="1">
      <alignment horizontal="center"/>
    </xf>
    <xf numFmtId="0" fontId="2" fillId="5" borderId="13" xfId="0" applyFont="1" applyFill="1" applyBorder="1"/>
    <xf numFmtId="0" fontId="2" fillId="5" borderId="15" xfId="0" applyFont="1" applyFill="1" applyBorder="1"/>
    <xf numFmtId="0" fontId="2" fillId="5" borderId="7" xfId="0" applyFont="1" applyFill="1" applyBorder="1" applyAlignment="1">
      <alignment horizontal="center"/>
    </xf>
    <xf numFmtId="0" fontId="2" fillId="5" borderId="0" xfId="0" applyFont="1" applyFill="1" applyBorder="1" applyAlignment="1">
      <alignment horizontal="center"/>
    </xf>
    <xf numFmtId="0" fontId="2" fillId="5" borderId="8" xfId="0" applyFont="1" applyFill="1" applyBorder="1" applyAlignment="1">
      <alignment horizontal="center"/>
    </xf>
    <xf numFmtId="0" fontId="2" fillId="0" borderId="40" xfId="0" applyFont="1" applyBorder="1" applyAlignment="1">
      <alignment horizontal="center"/>
    </xf>
    <xf numFmtId="0" fontId="2" fillId="0" borderId="14" xfId="0" applyFont="1" applyBorder="1" applyAlignment="1">
      <alignment horizontal="center"/>
    </xf>
    <xf numFmtId="0" fontId="2" fillId="0" borderId="41" xfId="0" applyFont="1" applyBorder="1" applyAlignment="1">
      <alignment horizontal="center"/>
    </xf>
    <xf numFmtId="0" fontId="10" fillId="5" borderId="0" xfId="24" applyFill="1" applyBorder="1" applyAlignment="1">
      <alignment horizontal="center"/>
    </xf>
    <xf numFmtId="0" fontId="11" fillId="0" borderId="4" xfId="25" applyAlignment="1">
      <alignment horizontal="center"/>
    </xf>
    <xf numFmtId="0" fontId="17" fillId="0" borderId="0" xfId="0" applyFont="1" applyAlignment="1">
      <alignment horizontal="center" wrapText="1"/>
    </xf>
    <xf numFmtId="0" fontId="11" fillId="5" borderId="0" xfId="25" applyFill="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3" xfId="0" applyFont="1" applyBorder="1"/>
    <xf numFmtId="0" fontId="2" fillId="0" borderId="15" xfId="0" applyFont="1" applyBorder="1"/>
    <xf numFmtId="0" fontId="11" fillId="5" borderId="4" xfId="25" applyFill="1" applyAlignment="1">
      <alignment horizontal="center"/>
    </xf>
    <xf numFmtId="0" fontId="10" fillId="5" borderId="3" xfId="24" applyFill="1" applyAlignment="1">
      <alignment horizontal="center"/>
    </xf>
    <xf numFmtId="0" fontId="2" fillId="0" borderId="15"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1" xfId="0" applyFont="1" applyBorder="1" applyAlignment="1">
      <alignment horizontal="center"/>
    </xf>
    <xf numFmtId="0" fontId="0" fillId="5" borderId="0" xfId="0" applyFill="1"/>
    <xf numFmtId="0" fontId="0" fillId="5" borderId="3" xfId="0" applyFill="1" applyBorder="1"/>
    <xf numFmtId="0" fontId="2" fillId="4" borderId="63" xfId="30" applyFont="1" applyBorder="1"/>
    <xf numFmtId="0" fontId="2" fillId="4" borderId="64" xfId="30" applyFont="1" applyBorder="1"/>
    <xf numFmtId="0" fontId="2" fillId="4" borderId="6" xfId="30" applyFont="1"/>
    <xf numFmtId="0" fontId="2" fillId="4" borderId="65" xfId="30" applyFont="1" applyBorder="1"/>
    <xf numFmtId="0" fontId="2" fillId="0" borderId="0" xfId="0" applyFont="1" applyBorder="1" applyAlignment="1">
      <alignment horizontal="center"/>
    </xf>
    <xf numFmtId="0" fontId="15" fillId="4" borderId="66" xfId="30" applyFont="1" applyBorder="1"/>
    <xf numFmtId="0" fontId="15" fillId="4" borderId="67" xfId="30" applyFont="1" applyBorder="1"/>
    <xf numFmtId="0" fontId="2" fillId="5" borderId="40" xfId="0" applyFont="1" applyFill="1" applyBorder="1" applyAlignment="1">
      <alignment horizontal="center"/>
    </xf>
    <xf numFmtId="0" fontId="2" fillId="5" borderId="14" xfId="0" applyFont="1" applyFill="1" applyBorder="1" applyAlignment="1">
      <alignment horizontal="center"/>
    </xf>
    <xf numFmtId="0" fontId="2" fillId="5" borderId="41" xfId="0" applyFont="1" applyFill="1" applyBorder="1" applyAlignment="1">
      <alignment horizontal="center"/>
    </xf>
    <xf numFmtId="0" fontId="15" fillId="4" borderId="61" xfId="30" applyFont="1" applyBorder="1"/>
    <xf numFmtId="0" fontId="15" fillId="4" borderId="62" xfId="30" applyFont="1" applyBorder="1"/>
    <xf numFmtId="0" fontId="2" fillId="4" borderId="66" xfId="30" applyFont="1" applyBorder="1"/>
    <xf numFmtId="0" fontId="2" fillId="4" borderId="67" xfId="30" applyFont="1" applyBorder="1"/>
    <xf numFmtId="0" fontId="2" fillId="0" borderId="0" xfId="0" applyFont="1" applyAlignment="1">
      <alignment horizontal="center" wrapText="1"/>
    </xf>
    <xf numFmtId="0" fontId="14" fillId="0" borderId="0" xfId="31" applyAlignment="1">
      <alignment horizontal="center"/>
    </xf>
    <xf numFmtId="0" fontId="10" fillId="0" borderId="3" xfId="24" applyAlignment="1">
      <alignment horizontal="center"/>
    </xf>
    <xf numFmtId="0" fontId="2" fillId="5" borderId="15" xfId="0" applyFont="1" applyFill="1" applyBorder="1" applyAlignment="1">
      <alignment horizontal="center"/>
    </xf>
    <xf numFmtId="0" fontId="11" fillId="5" borderId="4" xfId="25" applyFill="1" applyBorder="1" applyAlignment="1">
      <alignment horizontal="center"/>
    </xf>
    <xf numFmtId="0" fontId="14" fillId="5" borderId="0" xfId="31" applyFill="1" applyAlignment="1">
      <alignment horizontal="center"/>
    </xf>
    <xf numFmtId="0" fontId="9" fillId="5" borderId="0" xfId="23" applyFill="1" applyAlignment="1">
      <alignment horizontal="center"/>
    </xf>
    <xf numFmtId="0" fontId="2" fillId="0" borderId="7"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10" fillId="0" borderId="0" xfId="24" applyBorder="1" applyAlignment="1">
      <alignment horizontal="center"/>
    </xf>
    <xf numFmtId="0" fontId="12" fillId="0" borderId="0" xfId="26" applyBorder="1" applyAlignment="1">
      <alignment horizontal="center"/>
    </xf>
    <xf numFmtId="0" fontId="9" fillId="0" borderId="0" xfId="23" applyAlignment="1">
      <alignment horizontal="center"/>
    </xf>
    <xf numFmtId="0" fontId="12" fillId="0" borderId="0" xfId="29" applyAlignment="1">
      <alignment horizontal="center"/>
    </xf>
    <xf numFmtId="0" fontId="10" fillId="0" borderId="3" xfId="24" applyBorder="1" applyAlignment="1">
      <alignment horizontal="center"/>
    </xf>
  </cellXfs>
  <cellStyles count="18">
    <cellStyle name="Normal" xfId="0"/>
    <cellStyle name="Percent" xfId="15"/>
    <cellStyle name="Currency" xfId="16"/>
    <cellStyle name="Currency [0]" xfId="17"/>
    <cellStyle name="Comma" xfId="18"/>
    <cellStyle name="Comma [0]" xfId="19"/>
    <cellStyle name="Inndata" xfId="20"/>
    <cellStyle name="Koblet celle" xfId="21"/>
    <cellStyle name="Beregning" xfId="22"/>
    <cellStyle name="Forklarende tekst" xfId="23"/>
    <cellStyle name="Overskrift 1" xfId="24"/>
    <cellStyle name="Overskrift 2" xfId="25"/>
    <cellStyle name="Overskrift 3" xfId="26"/>
    <cellStyle name="Prosent" xfId="27"/>
    <cellStyle name="Tusenskille" xfId="28"/>
    <cellStyle name="Overskrift 4" xfId="29"/>
    <cellStyle name="Merknad" xfId="30"/>
    <cellStyle name="Tittel" xfId="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Oljeforbruk per døgn</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Eksempelfartøy</c:v>
              </c:pt>
              <c:pt idx="1">
                <c:v>Gjennomsnittsfartøy</c:v>
              </c:pt>
            </c:strLit>
          </c:cat>
          <c:val>
            <c:numRef>
              <c:f>(Sammenlikning!$D$18,Sammenlikning!$J$18)</c:f>
              <c:numCache/>
            </c:numRef>
          </c:val>
        </c:ser>
        <c:axId val="17103697"/>
        <c:axId val="19715546"/>
      </c:barChart>
      <c:catAx>
        <c:axId val="17103697"/>
        <c:scaling>
          <c:orientation val="minMax"/>
        </c:scaling>
        <c:axPos val="b"/>
        <c:delete val="0"/>
        <c:numFmt formatCode="General" sourceLinked="1"/>
        <c:majorTickMark val="out"/>
        <c:minorTickMark val="none"/>
        <c:tickLblPos val="nextTo"/>
        <c:crossAx val="19715546"/>
        <c:crosses val="autoZero"/>
        <c:auto val="1"/>
        <c:lblOffset val="100"/>
        <c:noMultiLvlLbl val="0"/>
      </c:catAx>
      <c:valAx>
        <c:axId val="19715546"/>
        <c:scaling>
          <c:orientation val="minMax"/>
        </c:scaling>
        <c:axPos val="l"/>
        <c:title>
          <c:tx>
            <c:rich>
              <a:bodyPr vert="horz" rot="0" anchor="ctr"/>
              <a:lstStyle/>
              <a:p>
                <a:pPr algn="ctr">
                  <a:defRPr/>
                </a:pPr>
                <a:r>
                  <a:rPr lang="en-US" cap="none" u="none" baseline="0">
                    <a:latin typeface="Calibri"/>
                    <a:ea typeface="Calibri"/>
                    <a:cs typeface="Calibri"/>
                  </a:rPr>
                  <a:t>Liter olje /døgn</a:t>
                </a:r>
              </a:p>
            </c:rich>
          </c:tx>
          <c:layout/>
          <c:overlay val="0"/>
          <c:spPr>
            <a:noFill/>
            <a:ln>
              <a:noFill/>
            </a:ln>
          </c:spPr>
        </c:title>
        <c:majorGridlines/>
        <c:delete val="0"/>
        <c:numFmt formatCode="General" sourceLinked="1"/>
        <c:majorTickMark val="out"/>
        <c:minorTickMark val="none"/>
        <c:tickLblPos val="nextTo"/>
        <c:crossAx val="17103697"/>
        <c:crosses val="autoZero"/>
        <c:crossBetween val="between"/>
        <c:dispUnits/>
      </c:valAx>
    </c:plotArea>
    <c:legend>
      <c:legendPos val="r"/>
      <c:layout/>
      <c:overlay val="0"/>
    </c:legend>
    <c:plotVisOnly val="1"/>
    <c:dispBlanksAs val="gap"/>
    <c:showDLblsOverMax val="0"/>
  </c:chart>
  <c:lang xmlns:c="http://schemas.openxmlformats.org/drawingml/2006/chart" val="nb-NO"/>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Oljeforbruk i motorer, Haling line</a:t>
            </a:r>
          </a:p>
        </c:rich>
      </c:tx>
      <c:layout/>
      <c:spPr>
        <a:noFill/>
        <a:ln>
          <a:noFill/>
        </a:ln>
      </c:spPr>
    </c:title>
    <c:plotArea>
      <c:layout/>
      <c:barChart>
        <c:barDir val="col"/>
        <c:grouping val="clustered"/>
        <c:varyColors val="0"/>
        <c:ser>
          <c:idx val="0"/>
          <c:order val="0"/>
          <c:tx>
            <c:strRef>
              <c:f>Sammenlikning!$E$227</c:f>
              <c:strCache>
                <c:ptCount val="1"/>
                <c:pt idx="0">
                  <c:v>Eksempelfartøy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Sammenlikning!$D$229:$D$234</c:f>
              <c:strCache/>
            </c:strRef>
          </c:cat>
          <c:val>
            <c:numRef>
              <c:f>Sammenlikning!$E$358:$E$363</c:f>
              <c:numCache/>
            </c:numRef>
          </c:val>
        </c:ser>
        <c:ser>
          <c:idx val="1"/>
          <c:order val="1"/>
          <c:tx>
            <c:strRef>
              <c:f>Sammenlikning!$I$227</c:f>
              <c:strCache>
                <c:ptCount val="1"/>
                <c:pt idx="0">
                  <c:v>Gjennomsnittsfartøy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Sammenlikning!$D$229:$D$234</c:f>
              <c:strCache/>
            </c:strRef>
          </c:cat>
          <c:val>
            <c:numRef>
              <c:f>Sammenlikning!$I$358:$I$363</c:f>
              <c:numCache/>
            </c:numRef>
          </c:val>
        </c:ser>
        <c:axId val="12913659"/>
        <c:axId val="49114068"/>
      </c:barChart>
      <c:catAx>
        <c:axId val="12913659"/>
        <c:scaling>
          <c:orientation val="minMax"/>
        </c:scaling>
        <c:axPos val="b"/>
        <c:delete val="0"/>
        <c:numFmt formatCode="General" sourceLinked="1"/>
        <c:majorTickMark val="out"/>
        <c:minorTickMark val="none"/>
        <c:tickLblPos val="nextTo"/>
        <c:crossAx val="49114068"/>
        <c:crosses val="autoZero"/>
        <c:auto val="1"/>
        <c:lblOffset val="100"/>
        <c:noMultiLvlLbl val="0"/>
      </c:catAx>
      <c:valAx>
        <c:axId val="49114068"/>
        <c:scaling>
          <c:orientation val="minMax"/>
          <c:max val="5000"/>
        </c:scaling>
        <c:axPos val="l"/>
        <c:title>
          <c:tx>
            <c:rich>
              <a:bodyPr vert="horz" rot="0" anchor="ctr"/>
              <a:lstStyle/>
              <a:p>
                <a:pPr algn="ctr">
                  <a:defRPr/>
                </a:pPr>
                <a:r>
                  <a:rPr lang="en-US" cap="none" u="none" baseline="0">
                    <a:latin typeface="Calibri"/>
                    <a:ea typeface="Calibri"/>
                    <a:cs typeface="Calibri"/>
                  </a:rPr>
                  <a:t>liter olje / døgn</a:t>
                </a:r>
              </a:p>
            </c:rich>
          </c:tx>
          <c:layout/>
          <c:overlay val="0"/>
          <c:spPr>
            <a:noFill/>
            <a:ln>
              <a:noFill/>
            </a:ln>
          </c:spPr>
        </c:title>
        <c:majorGridlines/>
        <c:delete val="0"/>
        <c:numFmt formatCode="#,##0" sourceLinked="1"/>
        <c:majorTickMark val="out"/>
        <c:minorTickMark val="none"/>
        <c:tickLblPos val="nextTo"/>
        <c:crossAx val="12913659"/>
        <c:crosses val="autoZero"/>
        <c:crossBetween val="between"/>
        <c:dispUnits/>
      </c:valAx>
    </c:plotArea>
    <c:legend>
      <c:legendPos val="r"/>
      <c:layout/>
      <c:overlay val="0"/>
    </c:legend>
    <c:plotVisOnly val="1"/>
    <c:dispBlanksAs val="gap"/>
    <c:showDLblsOverMax val="0"/>
  </c:chart>
  <c:lang xmlns:c="http://schemas.openxmlformats.org/drawingml/2006/chart" val="nb-NO"/>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Oljeforbruk fordelt på utstyr, Haling line</a:t>
            </a:r>
          </a:p>
        </c:rich>
      </c:tx>
      <c:layout/>
      <c:spPr>
        <a:noFill/>
        <a:ln>
          <a:noFill/>
        </a:ln>
      </c:spPr>
    </c:title>
    <c:plotArea>
      <c:layout/>
      <c:barChart>
        <c:barDir val="col"/>
        <c:grouping val="clustered"/>
        <c:varyColors val="0"/>
        <c:ser>
          <c:idx val="0"/>
          <c:order val="0"/>
          <c:tx>
            <c:strRef>
              <c:f>Sammenlikning!$E$238</c:f>
              <c:strCache>
                <c:ptCount val="1"/>
                <c:pt idx="0">
                  <c:v>Eksempelfartøy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Sammenlikning!$D$240:$D$247</c:f>
              <c:strCache/>
            </c:strRef>
          </c:cat>
          <c:val>
            <c:numRef>
              <c:f>Sammenlikning!$E$369:$E$376</c:f>
              <c:numCache/>
            </c:numRef>
          </c:val>
        </c:ser>
        <c:ser>
          <c:idx val="1"/>
          <c:order val="1"/>
          <c:tx>
            <c:strRef>
              <c:f>Sammenlikning!$I$238</c:f>
              <c:strCache>
                <c:ptCount val="1"/>
                <c:pt idx="0">
                  <c:v>Gjennomsnittsfartøy</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Sammenlikning!$I$369:$I$376</c:f>
              <c:numCache/>
            </c:numRef>
          </c:val>
        </c:ser>
        <c:axId val="39373429"/>
        <c:axId val="18816542"/>
      </c:barChart>
      <c:catAx>
        <c:axId val="39373429"/>
        <c:scaling>
          <c:orientation val="minMax"/>
        </c:scaling>
        <c:axPos val="b"/>
        <c:delete val="0"/>
        <c:numFmt formatCode="General" sourceLinked="1"/>
        <c:majorTickMark val="out"/>
        <c:minorTickMark val="none"/>
        <c:tickLblPos val="nextTo"/>
        <c:crossAx val="18816542"/>
        <c:crosses val="autoZero"/>
        <c:auto val="1"/>
        <c:lblOffset val="100"/>
        <c:noMultiLvlLbl val="0"/>
      </c:catAx>
      <c:valAx>
        <c:axId val="18816542"/>
        <c:scaling>
          <c:orientation val="minMax"/>
          <c:max val="5000"/>
        </c:scaling>
        <c:axPos val="l"/>
        <c:title>
          <c:tx>
            <c:rich>
              <a:bodyPr vert="horz" rot="0" anchor="ctr"/>
              <a:lstStyle/>
              <a:p>
                <a:pPr algn="ctr">
                  <a:defRPr/>
                </a:pPr>
                <a:r>
                  <a:rPr lang="en-US" cap="none" u="none" baseline="0">
                    <a:latin typeface="Calibri"/>
                    <a:ea typeface="Calibri"/>
                    <a:cs typeface="Calibri"/>
                  </a:rPr>
                  <a:t>liter olje / døgn</a:t>
                </a:r>
              </a:p>
            </c:rich>
          </c:tx>
          <c:layout/>
          <c:overlay val="0"/>
          <c:spPr>
            <a:noFill/>
            <a:ln>
              <a:noFill/>
            </a:ln>
          </c:spPr>
        </c:title>
        <c:majorGridlines/>
        <c:delete val="0"/>
        <c:numFmt formatCode="#,##0" sourceLinked="1"/>
        <c:majorTickMark val="out"/>
        <c:minorTickMark val="none"/>
        <c:tickLblPos val="nextTo"/>
        <c:crossAx val="39373429"/>
        <c:crosses val="autoZero"/>
        <c:crossBetween val="between"/>
        <c:dispUnits/>
      </c:valAx>
    </c:plotArea>
    <c:legend>
      <c:legendPos val="r"/>
      <c:layout/>
      <c:overlay val="0"/>
    </c:legend>
    <c:plotVisOnly val="1"/>
    <c:dispBlanksAs val="gap"/>
    <c:showDLblsOverMax val="0"/>
  </c:chart>
  <c:lang xmlns:c="http://schemas.openxmlformats.org/drawingml/2006/chart" val="nb-NO"/>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Oljeforbruk i motorer, Steaming med last</a:t>
            </a:r>
          </a:p>
        </c:rich>
      </c:tx>
      <c:layout/>
      <c:spPr>
        <a:noFill/>
        <a:ln>
          <a:noFill/>
        </a:ln>
      </c:spPr>
    </c:title>
    <c:plotArea>
      <c:layout/>
      <c:barChart>
        <c:barDir val="col"/>
        <c:grouping val="clustered"/>
        <c:varyColors val="0"/>
        <c:ser>
          <c:idx val="0"/>
          <c:order val="0"/>
          <c:tx>
            <c:strRef>
              <c:f>Sammenlikning!$E$227</c:f>
              <c:strCache>
                <c:ptCount val="1"/>
                <c:pt idx="0">
                  <c:v>Eksempelfartøy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Sammenlikning!$D$229:$D$234</c:f>
              <c:strCache/>
            </c:strRef>
          </c:cat>
          <c:val>
            <c:numRef>
              <c:f>Sammenlikning!$E$423:$E$428</c:f>
              <c:numCache/>
            </c:numRef>
          </c:val>
        </c:ser>
        <c:ser>
          <c:idx val="1"/>
          <c:order val="1"/>
          <c:tx>
            <c:strRef>
              <c:f>Sammenlikning!$I$227</c:f>
              <c:strCache>
                <c:ptCount val="1"/>
                <c:pt idx="0">
                  <c:v>Gjennomsnittsfartøy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Sammenlikning!$D$229:$D$234</c:f>
              <c:strCache/>
            </c:strRef>
          </c:cat>
          <c:val>
            <c:numRef>
              <c:f>Sammenlikning!$I$423:$I$428</c:f>
              <c:numCache/>
            </c:numRef>
          </c:val>
        </c:ser>
        <c:axId val="35131151"/>
        <c:axId val="47744904"/>
      </c:barChart>
      <c:catAx>
        <c:axId val="35131151"/>
        <c:scaling>
          <c:orientation val="minMax"/>
        </c:scaling>
        <c:axPos val="b"/>
        <c:delete val="0"/>
        <c:numFmt formatCode="General" sourceLinked="1"/>
        <c:majorTickMark val="out"/>
        <c:minorTickMark val="none"/>
        <c:tickLblPos val="nextTo"/>
        <c:crossAx val="47744904"/>
        <c:crosses val="autoZero"/>
        <c:auto val="1"/>
        <c:lblOffset val="100"/>
        <c:noMultiLvlLbl val="0"/>
      </c:catAx>
      <c:valAx>
        <c:axId val="47744904"/>
        <c:scaling>
          <c:orientation val="minMax"/>
          <c:max val="5000"/>
        </c:scaling>
        <c:axPos val="l"/>
        <c:title>
          <c:tx>
            <c:rich>
              <a:bodyPr vert="horz" rot="0" anchor="ctr"/>
              <a:lstStyle/>
              <a:p>
                <a:pPr algn="ctr">
                  <a:defRPr/>
                </a:pPr>
                <a:r>
                  <a:rPr lang="en-US" cap="none" u="none" baseline="0">
                    <a:latin typeface="Calibri"/>
                    <a:ea typeface="Calibri"/>
                    <a:cs typeface="Calibri"/>
                  </a:rPr>
                  <a:t>liter olje / døgn</a:t>
                </a:r>
              </a:p>
            </c:rich>
          </c:tx>
          <c:layout/>
          <c:overlay val="0"/>
          <c:spPr>
            <a:noFill/>
            <a:ln>
              <a:noFill/>
            </a:ln>
          </c:spPr>
        </c:title>
        <c:majorGridlines/>
        <c:delete val="0"/>
        <c:numFmt formatCode="#,##0" sourceLinked="1"/>
        <c:majorTickMark val="out"/>
        <c:minorTickMark val="none"/>
        <c:tickLblPos val="nextTo"/>
        <c:crossAx val="35131151"/>
        <c:crosses val="autoZero"/>
        <c:crossBetween val="between"/>
        <c:dispUnits/>
      </c:valAx>
    </c:plotArea>
    <c:legend>
      <c:legendPos val="r"/>
      <c:layout/>
      <c:overlay val="0"/>
    </c:legend>
    <c:plotVisOnly val="1"/>
    <c:dispBlanksAs val="gap"/>
    <c:showDLblsOverMax val="0"/>
  </c:chart>
  <c:lang xmlns:c="http://schemas.openxmlformats.org/drawingml/2006/chart" val="nb-NO"/>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Oljeforbruk fordelt på utstyr, Steaming med last</a:t>
            </a:r>
          </a:p>
        </c:rich>
      </c:tx>
      <c:layout/>
      <c:spPr>
        <a:noFill/>
        <a:ln>
          <a:noFill/>
        </a:ln>
      </c:spPr>
    </c:title>
    <c:plotArea>
      <c:layout/>
      <c:barChart>
        <c:barDir val="col"/>
        <c:grouping val="clustered"/>
        <c:varyColors val="0"/>
        <c:ser>
          <c:idx val="0"/>
          <c:order val="0"/>
          <c:tx>
            <c:strRef>
              <c:f>Sammenlikning!$E$238</c:f>
              <c:strCache>
                <c:ptCount val="1"/>
                <c:pt idx="0">
                  <c:v>Eksempelfartøy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Sammenlikning!$D$240:$D$247</c:f>
              <c:strCache/>
            </c:strRef>
          </c:cat>
          <c:val>
            <c:numRef>
              <c:f>Sammenlikning!$E$434:$E$441</c:f>
              <c:numCache/>
            </c:numRef>
          </c:val>
        </c:ser>
        <c:ser>
          <c:idx val="1"/>
          <c:order val="1"/>
          <c:tx>
            <c:strRef>
              <c:f>Sammenlikning!$I$238</c:f>
              <c:strCache>
                <c:ptCount val="1"/>
                <c:pt idx="0">
                  <c:v>Gjennomsnittsfartøy</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Sammenlikning!$I$434:$I$441</c:f>
              <c:numCache/>
            </c:numRef>
          </c:val>
        </c:ser>
        <c:axId val="27050953"/>
        <c:axId val="42131986"/>
      </c:barChart>
      <c:catAx>
        <c:axId val="27050953"/>
        <c:scaling>
          <c:orientation val="minMax"/>
        </c:scaling>
        <c:axPos val="b"/>
        <c:delete val="0"/>
        <c:numFmt formatCode="General" sourceLinked="1"/>
        <c:majorTickMark val="out"/>
        <c:minorTickMark val="none"/>
        <c:tickLblPos val="nextTo"/>
        <c:crossAx val="42131986"/>
        <c:crosses val="autoZero"/>
        <c:auto val="1"/>
        <c:lblOffset val="100"/>
        <c:noMultiLvlLbl val="0"/>
      </c:catAx>
      <c:valAx>
        <c:axId val="42131986"/>
        <c:scaling>
          <c:orientation val="minMax"/>
          <c:max val="5000"/>
        </c:scaling>
        <c:axPos val="l"/>
        <c:title>
          <c:tx>
            <c:rich>
              <a:bodyPr vert="horz" rot="0" anchor="ctr"/>
              <a:lstStyle/>
              <a:p>
                <a:pPr algn="ctr">
                  <a:defRPr/>
                </a:pPr>
                <a:r>
                  <a:rPr lang="en-US" cap="none" u="none" baseline="0">
                    <a:latin typeface="Calibri"/>
                    <a:ea typeface="Calibri"/>
                    <a:cs typeface="Calibri"/>
                  </a:rPr>
                  <a:t>liter olje / døgn</a:t>
                </a:r>
              </a:p>
            </c:rich>
          </c:tx>
          <c:layout/>
          <c:overlay val="0"/>
          <c:spPr>
            <a:noFill/>
            <a:ln>
              <a:noFill/>
            </a:ln>
          </c:spPr>
        </c:title>
        <c:majorGridlines/>
        <c:delete val="0"/>
        <c:numFmt formatCode="#,##0" sourceLinked="1"/>
        <c:majorTickMark val="out"/>
        <c:minorTickMark val="none"/>
        <c:tickLblPos val="nextTo"/>
        <c:crossAx val="27050953"/>
        <c:crosses val="autoZero"/>
        <c:crossBetween val="between"/>
        <c:dispUnits/>
      </c:valAx>
    </c:plotArea>
    <c:legend>
      <c:legendPos val="r"/>
      <c:layout/>
      <c:overlay val="0"/>
    </c:legend>
    <c:plotVisOnly val="1"/>
    <c:dispBlanksAs val="gap"/>
    <c:showDLblsOverMax val="0"/>
  </c:chart>
  <c:lang xmlns:c="http://schemas.openxmlformats.org/drawingml/2006/chart" val="nb-NO"/>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Oljeforbruk i motorer, Levering</a:t>
            </a:r>
          </a:p>
        </c:rich>
      </c:tx>
      <c:layout/>
      <c:spPr>
        <a:noFill/>
        <a:ln>
          <a:noFill/>
        </a:ln>
      </c:spPr>
    </c:title>
    <c:plotArea>
      <c:layout/>
      <c:barChart>
        <c:barDir val="col"/>
        <c:grouping val="clustered"/>
        <c:varyColors val="0"/>
        <c:ser>
          <c:idx val="0"/>
          <c:order val="0"/>
          <c:tx>
            <c:strRef>
              <c:f>Sammenlikning!$E$227</c:f>
              <c:strCache>
                <c:ptCount val="1"/>
                <c:pt idx="0">
                  <c:v>Eksempelfartøy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Sammenlikning!$D$229:$D$234</c:f>
              <c:strCache/>
            </c:strRef>
          </c:cat>
          <c:val>
            <c:numRef>
              <c:f>Sammenlikning!$E$489:$E$494</c:f>
              <c:numCache/>
            </c:numRef>
          </c:val>
        </c:ser>
        <c:ser>
          <c:idx val="1"/>
          <c:order val="1"/>
          <c:tx>
            <c:strRef>
              <c:f>Sammenlikning!$I$227</c:f>
              <c:strCache>
                <c:ptCount val="1"/>
                <c:pt idx="0">
                  <c:v>Gjennomsnittsfartøy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Sammenlikning!$D$229:$D$234</c:f>
              <c:strCache/>
            </c:strRef>
          </c:cat>
          <c:val>
            <c:numRef>
              <c:f>Sammenlikning!$I$489:$I$494</c:f>
              <c:numCache/>
            </c:numRef>
          </c:val>
        </c:ser>
        <c:axId val="43643555"/>
        <c:axId val="57247676"/>
      </c:barChart>
      <c:catAx>
        <c:axId val="43643555"/>
        <c:scaling>
          <c:orientation val="minMax"/>
        </c:scaling>
        <c:axPos val="b"/>
        <c:delete val="0"/>
        <c:numFmt formatCode="General" sourceLinked="1"/>
        <c:majorTickMark val="out"/>
        <c:minorTickMark val="none"/>
        <c:tickLblPos val="nextTo"/>
        <c:crossAx val="57247676"/>
        <c:crosses val="autoZero"/>
        <c:auto val="1"/>
        <c:lblOffset val="100"/>
        <c:noMultiLvlLbl val="0"/>
      </c:catAx>
      <c:valAx>
        <c:axId val="57247676"/>
        <c:scaling>
          <c:orientation val="minMax"/>
          <c:max val="5000"/>
        </c:scaling>
        <c:axPos val="l"/>
        <c:title>
          <c:tx>
            <c:rich>
              <a:bodyPr vert="horz" rot="0" anchor="ctr"/>
              <a:lstStyle/>
              <a:p>
                <a:pPr algn="ctr">
                  <a:defRPr/>
                </a:pPr>
                <a:r>
                  <a:rPr lang="en-US" cap="none" u="none" baseline="0">
                    <a:latin typeface="Calibri"/>
                    <a:ea typeface="Calibri"/>
                    <a:cs typeface="Calibri"/>
                  </a:rPr>
                  <a:t>liter olje / døgn</a:t>
                </a:r>
              </a:p>
            </c:rich>
          </c:tx>
          <c:layout/>
          <c:overlay val="0"/>
          <c:spPr>
            <a:noFill/>
            <a:ln>
              <a:noFill/>
            </a:ln>
          </c:spPr>
        </c:title>
        <c:majorGridlines/>
        <c:delete val="0"/>
        <c:numFmt formatCode="#,##0" sourceLinked="1"/>
        <c:majorTickMark val="out"/>
        <c:minorTickMark val="none"/>
        <c:tickLblPos val="nextTo"/>
        <c:crossAx val="43643555"/>
        <c:crosses val="autoZero"/>
        <c:crossBetween val="between"/>
        <c:dispUnits/>
      </c:valAx>
    </c:plotArea>
    <c:legend>
      <c:legendPos val="r"/>
      <c:layout/>
      <c:overlay val="0"/>
    </c:legend>
    <c:plotVisOnly val="1"/>
    <c:dispBlanksAs val="gap"/>
    <c:showDLblsOverMax val="0"/>
  </c:chart>
  <c:lang xmlns:c="http://schemas.openxmlformats.org/drawingml/2006/chart" val="nb-NO"/>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Oljeforbruk fordelt på utstyr, Levering</a:t>
            </a:r>
          </a:p>
        </c:rich>
      </c:tx>
      <c:layout/>
      <c:spPr>
        <a:noFill/>
        <a:ln>
          <a:noFill/>
        </a:ln>
      </c:spPr>
    </c:title>
    <c:plotArea>
      <c:layout/>
      <c:barChart>
        <c:barDir val="col"/>
        <c:grouping val="clustered"/>
        <c:varyColors val="0"/>
        <c:ser>
          <c:idx val="0"/>
          <c:order val="0"/>
          <c:tx>
            <c:strRef>
              <c:f>Sammenlikning!$E$238</c:f>
              <c:strCache>
                <c:ptCount val="1"/>
                <c:pt idx="0">
                  <c:v>Eksempelfartøy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Sammenlikning!$D$240:$D$247</c:f>
              <c:strCache/>
            </c:strRef>
          </c:cat>
          <c:val>
            <c:numRef>
              <c:f>Sammenlikning!$E$500:$E$507</c:f>
              <c:numCache/>
            </c:numRef>
          </c:val>
        </c:ser>
        <c:ser>
          <c:idx val="1"/>
          <c:order val="1"/>
          <c:tx>
            <c:strRef>
              <c:f>Sammenlikning!$I$238</c:f>
              <c:strCache>
                <c:ptCount val="1"/>
                <c:pt idx="0">
                  <c:v>Gjennomsnittsfartøy</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Sammenlikning!$I$500:$I$507</c:f>
              <c:numCache/>
            </c:numRef>
          </c:val>
        </c:ser>
        <c:axId val="45467037"/>
        <c:axId val="6550150"/>
      </c:barChart>
      <c:catAx>
        <c:axId val="45467037"/>
        <c:scaling>
          <c:orientation val="minMax"/>
        </c:scaling>
        <c:axPos val="b"/>
        <c:delete val="0"/>
        <c:numFmt formatCode="General" sourceLinked="1"/>
        <c:majorTickMark val="out"/>
        <c:minorTickMark val="none"/>
        <c:tickLblPos val="nextTo"/>
        <c:crossAx val="6550150"/>
        <c:crosses val="autoZero"/>
        <c:auto val="1"/>
        <c:lblOffset val="100"/>
        <c:noMultiLvlLbl val="0"/>
      </c:catAx>
      <c:valAx>
        <c:axId val="6550150"/>
        <c:scaling>
          <c:orientation val="minMax"/>
          <c:max val="5000"/>
        </c:scaling>
        <c:axPos val="l"/>
        <c:title>
          <c:tx>
            <c:rich>
              <a:bodyPr vert="horz" rot="0" anchor="ctr"/>
              <a:lstStyle/>
              <a:p>
                <a:pPr algn="ctr">
                  <a:defRPr/>
                </a:pPr>
                <a:r>
                  <a:rPr lang="en-US" cap="none" u="none" baseline="0">
                    <a:latin typeface="Calibri"/>
                    <a:ea typeface="Calibri"/>
                    <a:cs typeface="Calibri"/>
                  </a:rPr>
                  <a:t>liter olje / døgn</a:t>
                </a:r>
              </a:p>
            </c:rich>
          </c:tx>
          <c:layout/>
          <c:overlay val="0"/>
          <c:spPr>
            <a:noFill/>
            <a:ln>
              <a:noFill/>
            </a:ln>
          </c:spPr>
        </c:title>
        <c:majorGridlines/>
        <c:delete val="0"/>
        <c:numFmt formatCode="#,##0" sourceLinked="1"/>
        <c:majorTickMark val="out"/>
        <c:minorTickMark val="none"/>
        <c:tickLblPos val="nextTo"/>
        <c:crossAx val="45467037"/>
        <c:crosses val="autoZero"/>
        <c:crossBetween val="between"/>
        <c:dispUnits/>
      </c:valAx>
    </c:plotArea>
    <c:legend>
      <c:legendPos val="r"/>
      <c:layout/>
      <c:overlay val="0"/>
    </c:legend>
    <c:plotVisOnly val="1"/>
    <c:dispBlanksAs val="gap"/>
    <c:showDLblsOverMax val="0"/>
  </c:chart>
  <c:lang xmlns:c="http://schemas.openxmlformats.org/drawingml/2006/chart" val="nb-NO"/>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Oljeforbruk i motorer, Gjennomsnittsfartøy</a:t>
            </a:r>
          </a:p>
        </c:rich>
      </c:tx>
      <c:layout/>
      <c:spPr>
        <a:noFill/>
        <a:ln>
          <a:noFill/>
        </a:ln>
      </c:spPr>
    </c:title>
    <c:plotArea>
      <c:layout/>
      <c:barChart>
        <c:barDir val="col"/>
        <c:grouping val="stacked"/>
        <c:varyColors val="0"/>
        <c:ser>
          <c:idx val="4"/>
          <c:order val="0"/>
          <c:tx>
            <c:strRef>
              <c:f>Sammenlikning!$P$560</c:f>
              <c:strCache>
                <c:ptCount val="1"/>
                <c:pt idx="0">
                  <c:v>Pyrokjel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(Sammenlikning!$Q$551,Sammenlikning!$S$551,Sammenlikning!$U$551,Sammenlikning!$W$551,Sammenlikning!$Y$551)</c:f>
              <c:strCache/>
            </c:strRef>
          </c:cat>
          <c:val>
            <c:numRef>
              <c:f>(Sammenlikning!$Q$560,Sammenlikning!$S$560,Sammenlikning!$U$560,Sammenlikning!$W$560,Sammenlikning!$Y$560)</c:f>
              <c:numCache/>
            </c:numRef>
          </c:val>
        </c:ser>
        <c:ser>
          <c:idx val="3"/>
          <c:order val="1"/>
          <c:tx>
            <c:strRef>
              <c:f>Sammenlikning!$P$558</c:f>
              <c:strCache>
                <c:ptCount val="1"/>
                <c:pt idx="0">
                  <c:v>Hjelpemotor 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(Sammenlikning!$Q$551,Sammenlikning!$S$551,Sammenlikning!$U$551,Sammenlikning!$W$551,Sammenlikning!$Y$551)</c:f>
              <c:strCache/>
            </c:strRef>
          </c:cat>
          <c:val>
            <c:numRef>
              <c:f>(Sammenlikning!$Q$558,Sammenlikning!$S$558,Sammenlikning!$U$558,Sammenlikning!$W$558,Sammenlikning!$Y$558)</c:f>
              <c:numCache/>
            </c:numRef>
          </c:val>
        </c:ser>
        <c:ser>
          <c:idx val="2"/>
          <c:order val="2"/>
          <c:tx>
            <c:strRef>
              <c:f>Sammenlikning!$P$556</c:f>
              <c:strCache>
                <c:ptCount val="1"/>
                <c:pt idx="0">
                  <c:v>Hjelpemotor 2</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(Sammenlikning!$Q$551,Sammenlikning!$S$551,Sammenlikning!$U$551,Sammenlikning!$W$551,Sammenlikning!$Y$551)</c:f>
              <c:strCache/>
            </c:strRef>
          </c:cat>
          <c:val>
            <c:numRef>
              <c:f>(Sammenlikning!$Q$556,Sammenlikning!$S$556,Sammenlikning!$U$556,Sammenlikning!$W$556,Sammenlikning!$Y$556)</c:f>
              <c:numCache/>
            </c:numRef>
          </c:val>
        </c:ser>
        <c:ser>
          <c:idx val="1"/>
          <c:order val="3"/>
          <c:tx>
            <c:strRef>
              <c:f>Sammenlikning!$P$554</c:f>
              <c:strCache>
                <c:ptCount val="1"/>
                <c:pt idx="0">
                  <c:v>Hjelpemotor 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(Sammenlikning!$Q$551,Sammenlikning!$S$551,Sammenlikning!$U$551,Sammenlikning!$W$551,Sammenlikning!$Y$551)</c:f>
              <c:strCache/>
            </c:strRef>
          </c:cat>
          <c:val>
            <c:numRef>
              <c:f>(Sammenlikning!$Q$554,Sammenlikning!$S$554,Sammenlikning!$U$554,Sammenlikning!$W$554,Sammenlikning!$Y$554)</c:f>
              <c:numCache/>
            </c:numRef>
          </c:val>
        </c:ser>
        <c:ser>
          <c:idx val="0"/>
          <c:order val="4"/>
          <c:tx>
            <c:strRef>
              <c:f>Sammenlikning!$P$552</c:f>
              <c:strCache>
                <c:ptCount val="1"/>
                <c:pt idx="0">
                  <c:v>Hovedmotor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(Sammenlikning!$Q$551,Sammenlikning!$S$551,Sammenlikning!$U$551,Sammenlikning!$W$551,Sammenlikning!$Y$551)</c:f>
              <c:strCache/>
            </c:strRef>
          </c:cat>
          <c:val>
            <c:numRef>
              <c:f>(Sammenlikning!$Q$552,Sammenlikning!$S$552,Sammenlikning!$U$552,Sammenlikning!$W$552,Sammenlikning!$Y$552)</c:f>
              <c:numCache/>
            </c:numRef>
          </c:val>
        </c:ser>
        <c:overlap val="100"/>
        <c:axId val="58951351"/>
        <c:axId val="60800112"/>
      </c:barChart>
      <c:catAx>
        <c:axId val="58951351"/>
        <c:scaling>
          <c:orientation val="minMax"/>
        </c:scaling>
        <c:axPos val="b"/>
        <c:delete val="0"/>
        <c:numFmt formatCode="General" sourceLinked="1"/>
        <c:majorTickMark val="out"/>
        <c:minorTickMark val="none"/>
        <c:tickLblPos val="nextTo"/>
        <c:crossAx val="60800112"/>
        <c:crosses val="autoZero"/>
        <c:auto val="1"/>
        <c:lblOffset val="100"/>
        <c:noMultiLvlLbl val="0"/>
      </c:catAx>
      <c:valAx>
        <c:axId val="60800112"/>
        <c:scaling>
          <c:orientation val="minMax"/>
          <c:max val="5000"/>
        </c:scaling>
        <c:axPos val="l"/>
        <c:title>
          <c:tx>
            <c:rich>
              <a:bodyPr vert="horz" rot="0" anchor="ctr"/>
              <a:lstStyle/>
              <a:p>
                <a:pPr algn="ctr">
                  <a:defRPr/>
                </a:pPr>
                <a:r>
                  <a:rPr lang="en-US" cap="none" u="none" baseline="0">
                    <a:latin typeface="Calibri"/>
                    <a:ea typeface="Calibri"/>
                    <a:cs typeface="Calibri"/>
                  </a:rPr>
                  <a:t>liter olje / døgn</a:t>
                </a:r>
              </a:p>
            </c:rich>
          </c:tx>
          <c:layout/>
          <c:overlay val="0"/>
          <c:spPr>
            <a:noFill/>
            <a:ln>
              <a:noFill/>
            </a:ln>
          </c:spPr>
        </c:title>
        <c:majorGridlines/>
        <c:delete val="0"/>
        <c:numFmt formatCode="0" sourceLinked="1"/>
        <c:majorTickMark val="out"/>
        <c:minorTickMark val="none"/>
        <c:tickLblPos val="nextTo"/>
        <c:crossAx val="58951351"/>
        <c:crosses val="autoZero"/>
        <c:crossBetween val="between"/>
        <c:dispUnits/>
      </c:valAx>
    </c:plotArea>
    <c:legend>
      <c:legendPos val="r"/>
      <c:layout/>
      <c:overlay val="0"/>
    </c:legend>
    <c:plotVisOnly val="1"/>
    <c:dispBlanksAs val="gap"/>
    <c:showDLblsOverMax val="0"/>
  </c:chart>
  <c:lang xmlns:c="http://schemas.openxmlformats.org/drawingml/2006/chart" val="nb-NO"/>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Motorers andel av oljeforbruk, Gjennomsnittsfartøy</a:t>
            </a:r>
          </a:p>
        </c:rich>
      </c:tx>
      <c:layout/>
      <c:spPr>
        <a:noFill/>
        <a:ln>
          <a:noFill/>
        </a:ln>
      </c:spPr>
    </c:title>
    <c:plotArea>
      <c:layout/>
      <c:barChart>
        <c:barDir val="col"/>
        <c:grouping val="percentStacked"/>
        <c:varyColors val="0"/>
        <c:ser>
          <c:idx val="4"/>
          <c:order val="0"/>
          <c:tx>
            <c:strRef>
              <c:f>Sammenlikning!$P$560</c:f>
              <c:strCache>
                <c:ptCount val="1"/>
                <c:pt idx="0">
                  <c:v>Pyrokjel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(Sammenlikning!$Q$551,Sammenlikning!$S$551,Sammenlikning!$U$551,Sammenlikning!$W$551,Sammenlikning!$Y$551)</c:f>
              <c:strCache/>
            </c:strRef>
          </c:cat>
          <c:val>
            <c:numRef>
              <c:f>(Sammenlikning!$Q$560,Sammenlikning!$S$560,Sammenlikning!$U$560,Sammenlikning!$W$560,Sammenlikning!$Y$560)</c:f>
              <c:numCache/>
            </c:numRef>
          </c:val>
        </c:ser>
        <c:ser>
          <c:idx val="3"/>
          <c:order val="1"/>
          <c:tx>
            <c:strRef>
              <c:f>Sammenlikning!$P$558</c:f>
              <c:strCache>
                <c:ptCount val="1"/>
                <c:pt idx="0">
                  <c:v>Hjelpemotor 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(Sammenlikning!$Q$551,Sammenlikning!$S$551,Sammenlikning!$U$551,Sammenlikning!$W$551,Sammenlikning!$Y$551)</c:f>
              <c:strCache/>
            </c:strRef>
          </c:cat>
          <c:val>
            <c:numRef>
              <c:f>(Sammenlikning!$Q$558,Sammenlikning!$S$558,Sammenlikning!$U$558,Sammenlikning!$W$558,Sammenlikning!$Y$558)</c:f>
              <c:numCache/>
            </c:numRef>
          </c:val>
        </c:ser>
        <c:ser>
          <c:idx val="2"/>
          <c:order val="2"/>
          <c:tx>
            <c:strRef>
              <c:f>Sammenlikning!$P$556</c:f>
              <c:strCache>
                <c:ptCount val="1"/>
                <c:pt idx="0">
                  <c:v>Hjelpemotor 2</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(Sammenlikning!$Q$551,Sammenlikning!$S$551,Sammenlikning!$U$551,Sammenlikning!$W$551,Sammenlikning!$Y$551)</c:f>
              <c:strCache/>
            </c:strRef>
          </c:cat>
          <c:val>
            <c:numRef>
              <c:f>(Sammenlikning!$Q$556,Sammenlikning!$S$556,Sammenlikning!$U$556,Sammenlikning!$W$556,Sammenlikning!$Y$556)</c:f>
              <c:numCache/>
            </c:numRef>
          </c:val>
        </c:ser>
        <c:ser>
          <c:idx val="1"/>
          <c:order val="3"/>
          <c:tx>
            <c:strRef>
              <c:f>Sammenlikning!$P$554</c:f>
              <c:strCache>
                <c:ptCount val="1"/>
                <c:pt idx="0">
                  <c:v>Hjelpemotor 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(Sammenlikning!$Q$551,Sammenlikning!$S$551,Sammenlikning!$U$551,Sammenlikning!$W$551,Sammenlikning!$Y$551)</c:f>
              <c:strCache/>
            </c:strRef>
          </c:cat>
          <c:val>
            <c:numRef>
              <c:f>(Sammenlikning!$Q$554,Sammenlikning!$S$554,Sammenlikning!$U$554,Sammenlikning!$W$554,Sammenlikning!$Y$554)</c:f>
              <c:numCache/>
            </c:numRef>
          </c:val>
        </c:ser>
        <c:ser>
          <c:idx val="0"/>
          <c:order val="4"/>
          <c:tx>
            <c:strRef>
              <c:f>Sammenlikning!$P$552</c:f>
              <c:strCache>
                <c:ptCount val="1"/>
                <c:pt idx="0">
                  <c:v>Hovedmotor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(Sammenlikning!$Q$551,Sammenlikning!$S$551,Sammenlikning!$U$551,Sammenlikning!$W$551,Sammenlikning!$Y$551)</c:f>
              <c:strCache/>
            </c:strRef>
          </c:cat>
          <c:val>
            <c:numRef>
              <c:f>(Sammenlikning!$Q$552,Sammenlikning!$S$552,Sammenlikning!$U$552,Sammenlikning!$W$552,Sammenlikning!$Y$552)</c:f>
              <c:numCache/>
            </c:numRef>
          </c:val>
        </c:ser>
        <c:overlap val="100"/>
        <c:axId val="10330097"/>
        <c:axId val="25862010"/>
      </c:barChart>
      <c:catAx>
        <c:axId val="10330097"/>
        <c:scaling>
          <c:orientation val="minMax"/>
        </c:scaling>
        <c:axPos val="b"/>
        <c:delete val="0"/>
        <c:numFmt formatCode="General" sourceLinked="1"/>
        <c:majorTickMark val="out"/>
        <c:minorTickMark val="none"/>
        <c:tickLblPos val="nextTo"/>
        <c:crossAx val="25862010"/>
        <c:crosses val="autoZero"/>
        <c:auto val="1"/>
        <c:lblOffset val="100"/>
        <c:noMultiLvlLbl val="0"/>
      </c:catAx>
      <c:valAx>
        <c:axId val="25862010"/>
        <c:scaling>
          <c:orientation val="minMax"/>
        </c:scaling>
        <c:axPos val="l"/>
        <c:title>
          <c:tx>
            <c:rich>
              <a:bodyPr vert="horz" rot="0" anchor="ctr"/>
              <a:lstStyle/>
              <a:p>
                <a:pPr algn="ctr">
                  <a:defRPr/>
                </a:pPr>
                <a:r>
                  <a:rPr lang="en-US" cap="none" u="none" baseline="0">
                    <a:latin typeface="Calibri"/>
                    <a:ea typeface="Calibri"/>
                    <a:cs typeface="Calibri"/>
                  </a:rPr>
                  <a:t>Prosentvis andel</a:t>
                </a:r>
              </a:p>
            </c:rich>
          </c:tx>
          <c:layout/>
          <c:overlay val="0"/>
          <c:spPr>
            <a:noFill/>
            <a:ln>
              <a:noFill/>
            </a:ln>
          </c:spPr>
        </c:title>
        <c:majorGridlines/>
        <c:delete val="0"/>
        <c:numFmt formatCode="0\ %" sourceLinked="1"/>
        <c:majorTickMark val="out"/>
        <c:minorTickMark val="none"/>
        <c:tickLblPos val="nextTo"/>
        <c:crossAx val="10330097"/>
        <c:crosses val="autoZero"/>
        <c:crossBetween val="between"/>
        <c:dispUnits/>
      </c:valAx>
    </c:plotArea>
    <c:legend>
      <c:legendPos val="r"/>
      <c:layout/>
      <c:overlay val="0"/>
    </c:legend>
    <c:plotVisOnly val="1"/>
    <c:dispBlanksAs val="gap"/>
    <c:showDLblsOverMax val="0"/>
  </c:chart>
  <c:lang xmlns:c="http://schemas.openxmlformats.org/drawingml/2006/chart" val="nb-NO"/>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Oljeforbruk i motorer, Eksempelfartøy</a:t>
            </a:r>
          </a:p>
        </c:rich>
      </c:tx>
      <c:layout/>
      <c:spPr>
        <a:noFill/>
        <a:ln>
          <a:noFill/>
        </a:ln>
      </c:spPr>
    </c:title>
    <c:plotArea>
      <c:layout/>
      <c:barChart>
        <c:barDir val="col"/>
        <c:grouping val="stacked"/>
        <c:varyColors val="0"/>
        <c:ser>
          <c:idx val="4"/>
          <c:order val="0"/>
          <c:tx>
            <c:strRef>
              <c:f>Sammenlikning!$C$560</c:f>
              <c:strCache>
                <c:ptCount val="1"/>
                <c:pt idx="0">
                  <c:v>Pyrokjel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(Sammenlikning!$D$551,Sammenlikning!$F$551,Sammenlikning!$H$551,Sammenlikning!$J$551,Sammenlikning!$L$551)</c:f>
              <c:strCache/>
            </c:strRef>
          </c:cat>
          <c:val>
            <c:numRef>
              <c:f>(Sammenlikning!$D$560,Sammenlikning!$F$560,Sammenlikning!$H$560,Sammenlikning!$J$560,Sammenlikning!$L$560)</c:f>
              <c:numCache/>
            </c:numRef>
          </c:val>
        </c:ser>
        <c:ser>
          <c:idx val="3"/>
          <c:order val="1"/>
          <c:tx>
            <c:strRef>
              <c:f>Sammenlikning!$C$558</c:f>
              <c:strCache>
                <c:ptCount val="1"/>
                <c:pt idx="0">
                  <c:v>Hjelpemotor 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(Sammenlikning!$D$551,Sammenlikning!$F$551,Sammenlikning!$H$551,Sammenlikning!$J$551,Sammenlikning!$L$551)</c:f>
              <c:strCache/>
            </c:strRef>
          </c:cat>
          <c:val>
            <c:numRef>
              <c:f>(Sammenlikning!$D$558,Sammenlikning!$F$558,Sammenlikning!$H$558,Sammenlikning!$J$558,Sammenlikning!$L$558)</c:f>
              <c:numCache/>
            </c:numRef>
          </c:val>
        </c:ser>
        <c:ser>
          <c:idx val="2"/>
          <c:order val="2"/>
          <c:tx>
            <c:strRef>
              <c:f>Sammenlikning!$C$556</c:f>
              <c:strCache>
                <c:ptCount val="1"/>
                <c:pt idx="0">
                  <c:v>Hjelpemotor 2</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(Sammenlikning!$D$551,Sammenlikning!$F$551,Sammenlikning!$H$551,Sammenlikning!$J$551,Sammenlikning!$L$551)</c:f>
              <c:strCache/>
            </c:strRef>
          </c:cat>
          <c:val>
            <c:numRef>
              <c:f>(Sammenlikning!$D$556,Sammenlikning!$F$556,Sammenlikning!$H$556,Sammenlikning!$J$556,Sammenlikning!$L$556)</c:f>
              <c:numCache/>
            </c:numRef>
          </c:val>
        </c:ser>
        <c:ser>
          <c:idx val="1"/>
          <c:order val="3"/>
          <c:tx>
            <c:strRef>
              <c:f>Sammenlikning!$C$554</c:f>
              <c:strCache>
                <c:ptCount val="1"/>
                <c:pt idx="0">
                  <c:v>Hjelpemotor 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(Sammenlikning!$D$551,Sammenlikning!$F$551,Sammenlikning!$H$551,Sammenlikning!$J$551,Sammenlikning!$L$551)</c:f>
              <c:strCache/>
            </c:strRef>
          </c:cat>
          <c:val>
            <c:numRef>
              <c:f>(Sammenlikning!$D$554,Sammenlikning!$F$554,Sammenlikning!$H$554,Sammenlikning!$J$554,Sammenlikning!$L$554)</c:f>
              <c:numCache/>
            </c:numRef>
          </c:val>
        </c:ser>
        <c:ser>
          <c:idx val="0"/>
          <c:order val="4"/>
          <c:tx>
            <c:strRef>
              <c:f>Sammenlikning!$C$552</c:f>
              <c:strCache>
                <c:ptCount val="1"/>
                <c:pt idx="0">
                  <c:v>Hovedmotor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(Sammenlikning!$D$551,Sammenlikning!$F$551,Sammenlikning!$H$551,Sammenlikning!$J$551,Sammenlikning!$L$551)</c:f>
              <c:strCache/>
            </c:strRef>
          </c:cat>
          <c:val>
            <c:numRef>
              <c:f>(Sammenlikning!$D$552,Sammenlikning!$F$552,Sammenlikning!$H$552,Sammenlikning!$J$552,Sammenlikning!$L$552)</c:f>
              <c:numCache/>
            </c:numRef>
          </c:val>
        </c:ser>
        <c:overlap val="100"/>
        <c:axId val="31431499"/>
        <c:axId val="14448036"/>
      </c:barChart>
      <c:catAx>
        <c:axId val="31431499"/>
        <c:scaling>
          <c:orientation val="minMax"/>
        </c:scaling>
        <c:axPos val="b"/>
        <c:delete val="0"/>
        <c:numFmt formatCode="General" sourceLinked="1"/>
        <c:majorTickMark val="out"/>
        <c:minorTickMark val="none"/>
        <c:tickLblPos val="nextTo"/>
        <c:crossAx val="14448036"/>
        <c:crosses val="autoZero"/>
        <c:auto val="1"/>
        <c:lblOffset val="100"/>
        <c:noMultiLvlLbl val="0"/>
      </c:catAx>
      <c:valAx>
        <c:axId val="14448036"/>
        <c:scaling>
          <c:orientation val="minMax"/>
          <c:max val="5000"/>
        </c:scaling>
        <c:axPos val="l"/>
        <c:title>
          <c:tx>
            <c:rich>
              <a:bodyPr vert="horz" rot="0" anchor="ctr"/>
              <a:lstStyle/>
              <a:p>
                <a:pPr algn="ctr">
                  <a:defRPr/>
                </a:pPr>
                <a:r>
                  <a:rPr lang="en-US" cap="none" u="none" baseline="0">
                    <a:latin typeface="Calibri"/>
                    <a:ea typeface="Calibri"/>
                    <a:cs typeface="Calibri"/>
                  </a:rPr>
                  <a:t>liter olje / døgn</a:t>
                </a:r>
              </a:p>
            </c:rich>
          </c:tx>
          <c:layout/>
          <c:overlay val="0"/>
          <c:spPr>
            <a:noFill/>
            <a:ln>
              <a:noFill/>
            </a:ln>
          </c:spPr>
        </c:title>
        <c:majorGridlines/>
        <c:delete val="0"/>
        <c:numFmt formatCode="0" sourceLinked="1"/>
        <c:majorTickMark val="out"/>
        <c:minorTickMark val="none"/>
        <c:tickLblPos val="nextTo"/>
        <c:crossAx val="31431499"/>
        <c:crosses val="autoZero"/>
        <c:crossBetween val="between"/>
        <c:dispUnits/>
      </c:valAx>
    </c:plotArea>
    <c:legend>
      <c:legendPos val="r"/>
      <c:layout/>
      <c:overlay val="0"/>
    </c:legend>
    <c:plotVisOnly val="1"/>
    <c:dispBlanksAs val="gap"/>
    <c:showDLblsOverMax val="0"/>
  </c:chart>
  <c:lang xmlns:c="http://schemas.openxmlformats.org/drawingml/2006/chart" val="nb-NO"/>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Motorers andel av oljeforbruk, Gjennomsnittsfartøy</a:t>
            </a:r>
          </a:p>
        </c:rich>
      </c:tx>
      <c:layout/>
      <c:spPr>
        <a:noFill/>
        <a:ln>
          <a:noFill/>
        </a:ln>
      </c:spPr>
    </c:title>
    <c:plotArea>
      <c:layout/>
      <c:barChart>
        <c:barDir val="col"/>
        <c:grouping val="percentStacked"/>
        <c:varyColors val="0"/>
        <c:ser>
          <c:idx val="4"/>
          <c:order val="0"/>
          <c:tx>
            <c:strRef>
              <c:f>Sammenlikning!$C$560</c:f>
              <c:strCache>
                <c:ptCount val="1"/>
                <c:pt idx="0">
                  <c:v>Pyrokjel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(Sammenlikning!$D$551,Sammenlikning!$F$551,Sammenlikning!$H$551,Sammenlikning!$J$551,Sammenlikning!$L$551)</c:f>
              <c:strCache/>
            </c:strRef>
          </c:cat>
          <c:val>
            <c:numRef>
              <c:f>(Sammenlikning!$D$560,Sammenlikning!$F$560,Sammenlikning!$H$560,Sammenlikning!$J$560,Sammenlikning!$L$560)</c:f>
              <c:numCache/>
            </c:numRef>
          </c:val>
        </c:ser>
        <c:ser>
          <c:idx val="3"/>
          <c:order val="1"/>
          <c:tx>
            <c:strRef>
              <c:f>Sammenlikning!$C$558</c:f>
              <c:strCache>
                <c:ptCount val="1"/>
                <c:pt idx="0">
                  <c:v>Hjelpemotor 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(Sammenlikning!$D$551,Sammenlikning!$F$551,Sammenlikning!$H$551,Sammenlikning!$J$551,Sammenlikning!$L$551)</c:f>
              <c:strCache/>
            </c:strRef>
          </c:cat>
          <c:val>
            <c:numRef>
              <c:f>(Sammenlikning!$D$558,Sammenlikning!$F$558,Sammenlikning!$H$558,Sammenlikning!$J$558,Sammenlikning!$L$558)</c:f>
              <c:numCache/>
            </c:numRef>
          </c:val>
        </c:ser>
        <c:ser>
          <c:idx val="2"/>
          <c:order val="2"/>
          <c:tx>
            <c:strRef>
              <c:f>Sammenlikning!$C$556</c:f>
              <c:strCache>
                <c:ptCount val="1"/>
                <c:pt idx="0">
                  <c:v>Hjelpemotor 2</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(Sammenlikning!$D$551,Sammenlikning!$F$551,Sammenlikning!$H$551,Sammenlikning!$J$551,Sammenlikning!$L$551)</c:f>
              <c:strCache/>
            </c:strRef>
          </c:cat>
          <c:val>
            <c:numRef>
              <c:f>(Sammenlikning!$D$556,Sammenlikning!$F$556,Sammenlikning!$H$556,Sammenlikning!$J$556,Sammenlikning!$L$556)</c:f>
              <c:numCache/>
            </c:numRef>
          </c:val>
        </c:ser>
        <c:ser>
          <c:idx val="1"/>
          <c:order val="3"/>
          <c:tx>
            <c:strRef>
              <c:f>Sammenlikning!$C$554</c:f>
              <c:strCache>
                <c:ptCount val="1"/>
                <c:pt idx="0">
                  <c:v>Hjelpemotor 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(Sammenlikning!$D$551,Sammenlikning!$F$551,Sammenlikning!$H$551,Sammenlikning!$J$551,Sammenlikning!$L$551)</c:f>
              <c:strCache/>
            </c:strRef>
          </c:cat>
          <c:val>
            <c:numRef>
              <c:f>(Sammenlikning!$D$554,Sammenlikning!$F$554,Sammenlikning!$H$554,Sammenlikning!$J$554,Sammenlikning!$L$554)</c:f>
              <c:numCache/>
            </c:numRef>
          </c:val>
        </c:ser>
        <c:ser>
          <c:idx val="0"/>
          <c:order val="4"/>
          <c:tx>
            <c:strRef>
              <c:f>Sammenlikning!$C$552</c:f>
              <c:strCache>
                <c:ptCount val="1"/>
                <c:pt idx="0">
                  <c:v>Hovedmotor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(Sammenlikning!$D$551,Sammenlikning!$F$551,Sammenlikning!$H$551,Sammenlikning!$J$551,Sammenlikning!$L$551)</c:f>
              <c:strCache/>
            </c:strRef>
          </c:cat>
          <c:val>
            <c:numRef>
              <c:f>(Sammenlikning!$D$552,Sammenlikning!$F$552,Sammenlikning!$H$552,Sammenlikning!$J$552,Sammenlikning!$L$552)</c:f>
              <c:numCache/>
            </c:numRef>
          </c:val>
        </c:ser>
        <c:overlap val="100"/>
        <c:axId val="62923461"/>
        <c:axId val="29440238"/>
      </c:barChart>
      <c:catAx>
        <c:axId val="62923461"/>
        <c:scaling>
          <c:orientation val="minMax"/>
        </c:scaling>
        <c:axPos val="b"/>
        <c:delete val="0"/>
        <c:numFmt formatCode="General" sourceLinked="1"/>
        <c:majorTickMark val="out"/>
        <c:minorTickMark val="none"/>
        <c:tickLblPos val="nextTo"/>
        <c:crossAx val="29440238"/>
        <c:crosses val="autoZero"/>
        <c:auto val="1"/>
        <c:lblOffset val="100"/>
        <c:noMultiLvlLbl val="0"/>
      </c:catAx>
      <c:valAx>
        <c:axId val="29440238"/>
        <c:scaling>
          <c:orientation val="minMax"/>
        </c:scaling>
        <c:axPos val="l"/>
        <c:title>
          <c:tx>
            <c:rich>
              <a:bodyPr vert="horz" rot="0" anchor="ctr"/>
              <a:lstStyle/>
              <a:p>
                <a:pPr algn="ctr">
                  <a:defRPr/>
                </a:pPr>
                <a:r>
                  <a:rPr lang="en-US" cap="none" u="none" baseline="0">
                    <a:latin typeface="Calibri"/>
                    <a:ea typeface="Calibri"/>
                    <a:cs typeface="Calibri"/>
                  </a:rPr>
                  <a:t>Prosentvis andel</a:t>
                </a:r>
              </a:p>
            </c:rich>
          </c:tx>
          <c:layout/>
          <c:overlay val="0"/>
          <c:spPr>
            <a:noFill/>
            <a:ln>
              <a:noFill/>
            </a:ln>
          </c:spPr>
        </c:title>
        <c:majorGridlines/>
        <c:delete val="0"/>
        <c:numFmt formatCode="0\ %" sourceLinked="1"/>
        <c:majorTickMark val="out"/>
        <c:minorTickMark val="none"/>
        <c:tickLblPos val="nextTo"/>
        <c:crossAx val="62923461"/>
        <c:crosses val="autoZero"/>
        <c:crossBetween val="between"/>
        <c:dispUnits/>
      </c:valAx>
    </c:plotArea>
    <c:legend>
      <c:legendPos val="r"/>
      <c:layout/>
      <c:overlay val="0"/>
    </c:legend>
    <c:plotVisOnly val="1"/>
    <c:dispBlanksAs val="gap"/>
    <c:showDLblsOverMax val="0"/>
  </c:chart>
  <c:lang xmlns:c="http://schemas.openxmlformats.org/drawingml/2006/chart" val="nb-NO"/>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Oljeforbruk per kg fangst</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Eksempelfartøy</c:v>
              </c:pt>
              <c:pt idx="1">
                <c:v>Gjennomsnittsfartøy</c:v>
              </c:pt>
            </c:strLit>
          </c:cat>
          <c:val>
            <c:numRef>
              <c:f>(Sammenlikning!$D$23,Sammenlikning!$J$23)</c:f>
              <c:numCache/>
            </c:numRef>
          </c:val>
        </c:ser>
        <c:axId val="43222187"/>
        <c:axId val="53455364"/>
      </c:barChart>
      <c:catAx>
        <c:axId val="43222187"/>
        <c:scaling>
          <c:orientation val="minMax"/>
        </c:scaling>
        <c:axPos val="b"/>
        <c:delete val="0"/>
        <c:numFmt formatCode="General" sourceLinked="1"/>
        <c:majorTickMark val="out"/>
        <c:minorTickMark val="none"/>
        <c:tickLblPos val="nextTo"/>
        <c:crossAx val="53455364"/>
        <c:crosses val="autoZero"/>
        <c:auto val="1"/>
        <c:lblOffset val="100"/>
        <c:noMultiLvlLbl val="0"/>
      </c:catAx>
      <c:valAx>
        <c:axId val="53455364"/>
        <c:scaling>
          <c:orientation val="minMax"/>
        </c:scaling>
        <c:axPos val="l"/>
        <c:title>
          <c:tx>
            <c:rich>
              <a:bodyPr vert="horz" rot="0" anchor="ctr"/>
              <a:lstStyle/>
              <a:p>
                <a:pPr algn="ctr">
                  <a:defRPr/>
                </a:pPr>
                <a:r>
                  <a:rPr lang="en-US" cap="none" u="none" baseline="0">
                    <a:latin typeface="Calibri"/>
                    <a:ea typeface="Calibri"/>
                    <a:cs typeface="Calibri"/>
                  </a:rPr>
                  <a:t>Liter olje / kg fisk</a:t>
                </a:r>
              </a:p>
            </c:rich>
          </c:tx>
          <c:layout/>
          <c:overlay val="0"/>
          <c:spPr>
            <a:noFill/>
            <a:ln>
              <a:noFill/>
            </a:ln>
          </c:spPr>
        </c:title>
        <c:majorGridlines/>
        <c:delete val="0"/>
        <c:numFmt formatCode="0.00" sourceLinked="1"/>
        <c:majorTickMark val="out"/>
        <c:minorTickMark val="none"/>
        <c:tickLblPos val="nextTo"/>
        <c:crossAx val="43222187"/>
        <c:crosses val="autoZero"/>
        <c:crossBetween val="between"/>
        <c:dispUnits/>
      </c:valAx>
    </c:plotArea>
    <c:legend>
      <c:legendPos val="r"/>
      <c:layout/>
      <c:overlay val="0"/>
    </c:legend>
    <c:plotVisOnly val="1"/>
    <c:dispBlanksAs val="gap"/>
    <c:showDLblsOverMax val="0"/>
  </c:chart>
  <c:lang xmlns:c="http://schemas.openxmlformats.org/drawingml/2006/chart" val="nb-NO"/>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Estimert oljeforbruk utstyr, Gjennomsnittsfartøy</a:t>
            </a:r>
          </a:p>
        </c:rich>
      </c:tx>
      <c:layout/>
      <c:spPr>
        <a:noFill/>
        <a:ln>
          <a:noFill/>
        </a:ln>
      </c:spPr>
    </c:title>
    <c:plotArea>
      <c:layout/>
      <c:barChart>
        <c:barDir val="col"/>
        <c:grouping val="stacked"/>
        <c:varyColors val="0"/>
        <c:ser>
          <c:idx val="6"/>
          <c:order val="0"/>
          <c:tx>
            <c:strRef>
              <c:f>Sammenlikning!$P$663</c:f>
              <c:strCache>
                <c:ptCount val="1"/>
                <c:pt idx="0">
                  <c:v>Annet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(Sammenlikning!$Q$650,Sammenlikning!$S$650,Sammenlikning!$U$650,Sammenlikning!$W$650,Sammenlikning!$Y$650)</c:f>
              <c:strCache/>
            </c:strRef>
          </c:cat>
          <c:val>
            <c:numRef>
              <c:f>(Sammenlikning!$Q$663,Sammenlikning!$S$663,Sammenlikning!$U$663,Sammenlikning!$W$663,Sammenlikning!$Y$663)</c:f>
              <c:numCache/>
            </c:numRef>
          </c:val>
        </c:ser>
        <c:ser>
          <c:idx val="5"/>
          <c:order val="1"/>
          <c:tx>
            <c:strRef>
              <c:f>Sammenlikning!$P$661</c:f>
              <c:strCache>
                <c:ptCount val="1"/>
                <c:pt idx="0">
                  <c:v>Hydraulikk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(Sammenlikning!$Q$650,Sammenlikning!$S$650,Sammenlikning!$U$650,Sammenlikning!$W$650,Sammenlikning!$Y$650)</c:f>
              <c:strCache/>
            </c:strRef>
          </c:cat>
          <c:val>
            <c:numRef>
              <c:f>(Sammenlikning!$Q$661,Sammenlikning!$S$661,Sammenlikning!$U$661,Sammenlikning!$W$661,Sammenlikning!$Y$661)</c:f>
              <c:numCache/>
            </c:numRef>
          </c:val>
        </c:ser>
        <c:ser>
          <c:idx val="4"/>
          <c:order val="2"/>
          <c:tx>
            <c:strRef>
              <c:f>Sammenlikning!$P$659</c:f>
              <c:strCache>
                <c:ptCount val="1"/>
                <c:pt idx="0">
                  <c:v>Varme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(Sammenlikning!$Q$650,Sammenlikning!$S$650,Sammenlikning!$U$650,Sammenlikning!$W$650,Sammenlikning!$Y$650)</c:f>
              <c:strCache/>
            </c:strRef>
          </c:cat>
          <c:val>
            <c:numRef>
              <c:f>(Sammenlikning!$Q$659,Sammenlikning!$S$659,Sammenlikning!$U$659,Sammenlikning!$W$659,Sammenlikning!$Y$659)</c:f>
              <c:numCache/>
            </c:numRef>
          </c:val>
        </c:ser>
        <c:ser>
          <c:idx val="3"/>
          <c:order val="3"/>
          <c:tx>
            <c:strRef>
              <c:f>Sammenlikning!$P$657</c:f>
              <c:strCache>
                <c:ptCount val="1"/>
                <c:pt idx="0">
                  <c:v>Kulde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(Sammenlikning!$Q$650,Sammenlikning!$S$650,Sammenlikning!$U$650,Sammenlikning!$W$650,Sammenlikning!$Y$650)</c:f>
              <c:strCache/>
            </c:strRef>
          </c:cat>
          <c:val>
            <c:numRef>
              <c:f>(Sammenlikning!$Q$657,Sammenlikning!$S$657,Sammenlikning!$U$657,Sammenlikning!$W$657,Sammenlikning!$Y$657)</c:f>
              <c:numCache/>
            </c:numRef>
          </c:val>
        </c:ser>
        <c:ser>
          <c:idx val="2"/>
          <c:order val="4"/>
          <c:tx>
            <c:strRef>
              <c:f>Sammenlikning!$P$655</c:f>
              <c:strCache>
                <c:ptCount val="1"/>
                <c:pt idx="0">
                  <c:v>Lys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(Sammenlikning!$Q$650,Sammenlikning!$S$650,Sammenlikning!$U$650,Sammenlikning!$W$650,Sammenlikning!$Y$650)</c:f>
              <c:strCache/>
            </c:strRef>
          </c:cat>
          <c:val>
            <c:numRef>
              <c:f>(Sammenlikning!$Q$655,Sammenlikning!$S$655,Sammenlikning!$U$655,Sammenlikning!$W$655,Sammenlikning!$Y$655)</c:f>
              <c:numCache/>
            </c:numRef>
          </c:val>
        </c:ser>
        <c:ser>
          <c:idx val="1"/>
          <c:order val="5"/>
          <c:tx>
            <c:strRef>
              <c:f>Sammenlikning!$P$653</c:f>
              <c:strCache>
                <c:ptCount val="1"/>
                <c:pt idx="0">
                  <c:v>Pumper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(Sammenlikning!$Q$650,Sammenlikning!$S$650,Sammenlikning!$U$650,Sammenlikning!$W$650,Sammenlikning!$Y$650)</c:f>
              <c:strCache/>
            </c:strRef>
          </c:cat>
          <c:val>
            <c:numRef>
              <c:f>(Sammenlikning!$Q$653,Sammenlikning!$S$653,Sammenlikning!$U$653,Sammenlikning!$W$653,Sammenlikning!$Y$653)</c:f>
              <c:numCache/>
            </c:numRef>
          </c:val>
        </c:ser>
        <c:ser>
          <c:idx val="0"/>
          <c:order val="6"/>
          <c:tx>
            <c:strRef>
              <c:f>Sammenlikning!$P$651</c:f>
              <c:strCache>
                <c:ptCount val="1"/>
                <c:pt idx="0">
                  <c:v>Fremdrift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(Sammenlikning!$Q$650,Sammenlikning!$S$650,Sammenlikning!$U$650,Sammenlikning!$W$650,Sammenlikning!$Y$650)</c:f>
              <c:strCache/>
            </c:strRef>
          </c:cat>
          <c:val>
            <c:numRef>
              <c:f>(Sammenlikning!$Q$651,Sammenlikning!$S$651,Sammenlikning!$U$651,Sammenlikning!$W$651,Sammenlikning!$Y$651)</c:f>
              <c:numCache/>
            </c:numRef>
          </c:val>
        </c:ser>
        <c:overlap val="100"/>
        <c:axId val="63635551"/>
        <c:axId val="35849048"/>
      </c:barChart>
      <c:catAx>
        <c:axId val="63635551"/>
        <c:scaling>
          <c:orientation val="minMax"/>
        </c:scaling>
        <c:axPos val="b"/>
        <c:delete val="0"/>
        <c:numFmt formatCode="General" sourceLinked="1"/>
        <c:majorTickMark val="out"/>
        <c:minorTickMark val="none"/>
        <c:tickLblPos val="nextTo"/>
        <c:crossAx val="35849048"/>
        <c:crosses val="autoZero"/>
        <c:auto val="1"/>
        <c:lblOffset val="100"/>
        <c:noMultiLvlLbl val="0"/>
      </c:catAx>
      <c:valAx>
        <c:axId val="35849048"/>
        <c:scaling>
          <c:orientation val="minMax"/>
          <c:max val="5000"/>
        </c:scaling>
        <c:axPos val="l"/>
        <c:title>
          <c:tx>
            <c:rich>
              <a:bodyPr vert="horz" rot="0" anchor="ctr"/>
              <a:lstStyle/>
              <a:p>
                <a:pPr algn="ctr">
                  <a:defRPr/>
                </a:pPr>
                <a:r>
                  <a:rPr lang="en-US" cap="none" u="none" baseline="0">
                    <a:latin typeface="Calibri"/>
                    <a:ea typeface="Calibri"/>
                    <a:cs typeface="Calibri"/>
                  </a:rPr>
                  <a:t>liter olje / døgn</a:t>
                </a:r>
              </a:p>
            </c:rich>
          </c:tx>
          <c:layout/>
          <c:overlay val="0"/>
          <c:spPr>
            <a:noFill/>
            <a:ln>
              <a:noFill/>
            </a:ln>
          </c:spPr>
        </c:title>
        <c:majorGridlines/>
        <c:delete val="0"/>
        <c:numFmt formatCode="0" sourceLinked="1"/>
        <c:majorTickMark val="out"/>
        <c:minorTickMark val="none"/>
        <c:tickLblPos val="nextTo"/>
        <c:crossAx val="63635551"/>
        <c:crosses val="autoZero"/>
        <c:crossBetween val="between"/>
        <c:dispUnits/>
      </c:valAx>
    </c:plotArea>
    <c:legend>
      <c:legendPos val="r"/>
      <c:layout/>
      <c:overlay val="0"/>
    </c:legend>
    <c:plotVisOnly val="1"/>
    <c:dispBlanksAs val="gap"/>
    <c:showDLblsOverMax val="0"/>
  </c:chart>
  <c:lang xmlns:c="http://schemas.openxmlformats.org/drawingml/2006/chart" val="nb-NO"/>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Estimert oljeforbruk utstyr, Eksempelfartøy</a:t>
            </a:r>
          </a:p>
        </c:rich>
      </c:tx>
      <c:layout/>
      <c:spPr>
        <a:noFill/>
        <a:ln>
          <a:noFill/>
        </a:ln>
      </c:spPr>
    </c:title>
    <c:plotArea>
      <c:layout/>
      <c:barChart>
        <c:barDir val="col"/>
        <c:grouping val="stacked"/>
        <c:varyColors val="0"/>
        <c:ser>
          <c:idx val="6"/>
          <c:order val="0"/>
          <c:tx>
            <c:strRef>
              <c:f>Sammenlikning!$C$663</c:f>
              <c:strCache>
                <c:ptCount val="1"/>
                <c:pt idx="0">
                  <c:v>Annet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(Sammenlikning!$D$650,Sammenlikning!$F$650,Sammenlikning!$H$650,Sammenlikning!$J$650,Sammenlikning!$L$650)</c:f>
              <c:strCache/>
            </c:strRef>
          </c:cat>
          <c:val>
            <c:numRef>
              <c:f>(Sammenlikning!$D$663,Sammenlikning!$F$663,Sammenlikning!$H$663,Sammenlikning!$J$663,Sammenlikning!$L$663)</c:f>
              <c:numCache/>
            </c:numRef>
          </c:val>
        </c:ser>
        <c:ser>
          <c:idx val="5"/>
          <c:order val="1"/>
          <c:tx>
            <c:strRef>
              <c:f>Sammenlikning!$C$661</c:f>
              <c:strCache>
                <c:ptCount val="1"/>
                <c:pt idx="0">
                  <c:v>Hydraulikk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(Sammenlikning!$D$650,Sammenlikning!$F$650,Sammenlikning!$H$650,Sammenlikning!$J$650,Sammenlikning!$L$650)</c:f>
              <c:strCache/>
            </c:strRef>
          </c:cat>
          <c:val>
            <c:numRef>
              <c:f>(Sammenlikning!$D$661,Sammenlikning!$F$661,Sammenlikning!$H$661,Sammenlikning!$J$661,Sammenlikning!$L$661)</c:f>
              <c:numCache/>
            </c:numRef>
          </c:val>
        </c:ser>
        <c:ser>
          <c:idx val="4"/>
          <c:order val="2"/>
          <c:tx>
            <c:strRef>
              <c:f>Sammenlikning!$C$659</c:f>
              <c:strCache>
                <c:ptCount val="1"/>
                <c:pt idx="0">
                  <c:v>Varme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(Sammenlikning!$D$650,Sammenlikning!$F$650,Sammenlikning!$H$650,Sammenlikning!$J$650,Sammenlikning!$L$650)</c:f>
              <c:strCache/>
            </c:strRef>
          </c:cat>
          <c:val>
            <c:numRef>
              <c:f>(Sammenlikning!$D$659,Sammenlikning!$F$659,Sammenlikning!$H$659,Sammenlikning!$J$659,Sammenlikning!$L$659)</c:f>
              <c:numCache/>
            </c:numRef>
          </c:val>
        </c:ser>
        <c:ser>
          <c:idx val="3"/>
          <c:order val="3"/>
          <c:tx>
            <c:strRef>
              <c:f>Sammenlikning!$C$657</c:f>
              <c:strCache>
                <c:ptCount val="1"/>
                <c:pt idx="0">
                  <c:v>Kulde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(Sammenlikning!$D$650,Sammenlikning!$F$650,Sammenlikning!$H$650,Sammenlikning!$J$650,Sammenlikning!$L$650)</c:f>
              <c:strCache/>
            </c:strRef>
          </c:cat>
          <c:val>
            <c:numRef>
              <c:f>(Sammenlikning!$D$657,Sammenlikning!$F$657,Sammenlikning!$H$657,Sammenlikning!$J$657,Sammenlikning!$L$657)</c:f>
              <c:numCache/>
            </c:numRef>
          </c:val>
        </c:ser>
        <c:ser>
          <c:idx val="2"/>
          <c:order val="4"/>
          <c:tx>
            <c:strRef>
              <c:f>Sammenlikning!$C$655</c:f>
              <c:strCache>
                <c:ptCount val="1"/>
                <c:pt idx="0">
                  <c:v>Lys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(Sammenlikning!$D$650,Sammenlikning!$F$650,Sammenlikning!$H$650,Sammenlikning!$J$650,Sammenlikning!$L$650)</c:f>
              <c:strCache/>
            </c:strRef>
          </c:cat>
          <c:val>
            <c:numRef>
              <c:f>(Sammenlikning!$D$655,Sammenlikning!$F$655,Sammenlikning!$H$655,Sammenlikning!$J$655,Sammenlikning!$L$655)</c:f>
              <c:numCache/>
            </c:numRef>
          </c:val>
        </c:ser>
        <c:ser>
          <c:idx val="1"/>
          <c:order val="5"/>
          <c:tx>
            <c:strRef>
              <c:f>Sammenlikning!$C$653</c:f>
              <c:strCache>
                <c:ptCount val="1"/>
                <c:pt idx="0">
                  <c:v>Pumper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(Sammenlikning!$D$650,Sammenlikning!$F$650,Sammenlikning!$H$650,Sammenlikning!$J$650,Sammenlikning!$L$650)</c:f>
              <c:strCache/>
            </c:strRef>
          </c:cat>
          <c:val>
            <c:numRef>
              <c:f>(Sammenlikning!$D$653,Sammenlikning!$F$653,Sammenlikning!$H$653,Sammenlikning!$J$653,Sammenlikning!$L$653)</c:f>
              <c:numCache/>
            </c:numRef>
          </c:val>
        </c:ser>
        <c:ser>
          <c:idx val="0"/>
          <c:order val="6"/>
          <c:tx>
            <c:strRef>
              <c:f>Sammenlikning!$C$651</c:f>
              <c:strCache>
                <c:ptCount val="1"/>
                <c:pt idx="0">
                  <c:v>Fremdrift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(Sammenlikning!$D$650,Sammenlikning!$F$650,Sammenlikning!$H$650,Sammenlikning!$J$650,Sammenlikning!$L$650)</c:f>
              <c:strCache/>
            </c:strRef>
          </c:cat>
          <c:val>
            <c:numRef>
              <c:f>(Sammenlikning!$D$651,Sammenlikning!$F$651,Sammenlikning!$H$651,Sammenlikning!$J$651,Sammenlikning!$L$651)</c:f>
              <c:numCache/>
            </c:numRef>
          </c:val>
        </c:ser>
        <c:overlap val="100"/>
        <c:axId val="54205977"/>
        <c:axId val="18091746"/>
      </c:barChart>
      <c:catAx>
        <c:axId val="54205977"/>
        <c:scaling>
          <c:orientation val="minMax"/>
        </c:scaling>
        <c:axPos val="b"/>
        <c:delete val="0"/>
        <c:numFmt formatCode="General" sourceLinked="1"/>
        <c:majorTickMark val="out"/>
        <c:minorTickMark val="none"/>
        <c:tickLblPos val="nextTo"/>
        <c:crossAx val="18091746"/>
        <c:crosses val="autoZero"/>
        <c:auto val="1"/>
        <c:lblOffset val="100"/>
        <c:noMultiLvlLbl val="0"/>
      </c:catAx>
      <c:valAx>
        <c:axId val="18091746"/>
        <c:scaling>
          <c:orientation val="minMax"/>
          <c:max val="5000"/>
        </c:scaling>
        <c:axPos val="l"/>
        <c:title>
          <c:tx>
            <c:rich>
              <a:bodyPr vert="horz" rot="0" anchor="ctr"/>
              <a:lstStyle/>
              <a:p>
                <a:pPr algn="ctr">
                  <a:defRPr/>
                </a:pPr>
                <a:r>
                  <a:rPr lang="en-US" cap="none" u="none" baseline="0">
                    <a:latin typeface="Calibri"/>
                    <a:ea typeface="Calibri"/>
                    <a:cs typeface="Calibri"/>
                  </a:rPr>
                  <a:t>liter olje / døgn</a:t>
                </a:r>
              </a:p>
            </c:rich>
          </c:tx>
          <c:layout/>
          <c:overlay val="0"/>
          <c:spPr>
            <a:noFill/>
            <a:ln>
              <a:noFill/>
            </a:ln>
          </c:spPr>
        </c:title>
        <c:majorGridlines/>
        <c:delete val="0"/>
        <c:numFmt formatCode="General" sourceLinked="1"/>
        <c:majorTickMark val="out"/>
        <c:minorTickMark val="none"/>
        <c:tickLblPos val="nextTo"/>
        <c:crossAx val="54205977"/>
        <c:crosses val="autoZero"/>
        <c:crossBetween val="between"/>
        <c:dispUnits/>
      </c:valAx>
    </c:plotArea>
    <c:legend>
      <c:legendPos val="r"/>
      <c:layout/>
      <c:overlay val="0"/>
    </c:legend>
    <c:plotVisOnly val="1"/>
    <c:dispBlanksAs val="gap"/>
    <c:showDLblsOverMax val="0"/>
  </c:chart>
  <c:lang xmlns:c="http://schemas.openxmlformats.org/drawingml/2006/chart" val="nb-NO"/>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Utstyrsgruppers estimerte andel av drivstofforbruk, Gjennomsnittsfartøy</a:t>
            </a:r>
          </a:p>
        </c:rich>
      </c:tx>
      <c:layout/>
      <c:spPr>
        <a:noFill/>
        <a:ln>
          <a:noFill/>
        </a:ln>
      </c:spPr>
    </c:title>
    <c:plotArea>
      <c:layout/>
      <c:barChart>
        <c:barDir val="col"/>
        <c:grouping val="percentStacked"/>
        <c:varyColors val="0"/>
        <c:ser>
          <c:idx val="6"/>
          <c:order val="0"/>
          <c:tx>
            <c:strRef>
              <c:f>Sammenlikning!$P$663</c:f>
              <c:strCache>
                <c:ptCount val="1"/>
                <c:pt idx="0">
                  <c:v>Annet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(Sammenlikning!$Q$650,Sammenlikning!$S$650,Sammenlikning!$U$650,Sammenlikning!$W$650,Sammenlikning!$Y$650)</c:f>
              <c:strCache/>
            </c:strRef>
          </c:cat>
          <c:val>
            <c:numRef>
              <c:f>(Sammenlikning!$Q$663,Sammenlikning!$S$663,Sammenlikning!$U$663,Sammenlikning!$W$663,Sammenlikning!$Y$663)</c:f>
              <c:numCache/>
            </c:numRef>
          </c:val>
        </c:ser>
        <c:ser>
          <c:idx val="5"/>
          <c:order val="1"/>
          <c:tx>
            <c:strRef>
              <c:f>Sammenlikning!$P$661</c:f>
              <c:strCache>
                <c:ptCount val="1"/>
                <c:pt idx="0">
                  <c:v>Hydraulikk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(Sammenlikning!$Q$650,Sammenlikning!$S$650,Sammenlikning!$U$650,Sammenlikning!$W$650,Sammenlikning!$Y$650)</c:f>
              <c:strCache/>
            </c:strRef>
          </c:cat>
          <c:val>
            <c:numRef>
              <c:f>(Sammenlikning!$Q$661,Sammenlikning!$S$661,Sammenlikning!$U$661,Sammenlikning!$W$661,Sammenlikning!$Y$661)</c:f>
              <c:numCache/>
            </c:numRef>
          </c:val>
        </c:ser>
        <c:ser>
          <c:idx val="4"/>
          <c:order val="2"/>
          <c:tx>
            <c:strRef>
              <c:f>Sammenlikning!$P$659</c:f>
              <c:strCache>
                <c:ptCount val="1"/>
                <c:pt idx="0">
                  <c:v>Varme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(Sammenlikning!$Q$650,Sammenlikning!$S$650,Sammenlikning!$U$650,Sammenlikning!$W$650,Sammenlikning!$Y$650)</c:f>
              <c:strCache/>
            </c:strRef>
          </c:cat>
          <c:val>
            <c:numRef>
              <c:f>(Sammenlikning!$Q$659,Sammenlikning!$S$659,Sammenlikning!$U$659,Sammenlikning!$W$659,Sammenlikning!$Y$659)</c:f>
              <c:numCache/>
            </c:numRef>
          </c:val>
        </c:ser>
        <c:ser>
          <c:idx val="3"/>
          <c:order val="3"/>
          <c:tx>
            <c:strRef>
              <c:f>Sammenlikning!$P$657</c:f>
              <c:strCache>
                <c:ptCount val="1"/>
                <c:pt idx="0">
                  <c:v>Kulde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(Sammenlikning!$Q$650,Sammenlikning!$S$650,Sammenlikning!$U$650,Sammenlikning!$W$650,Sammenlikning!$Y$650)</c:f>
              <c:strCache/>
            </c:strRef>
          </c:cat>
          <c:val>
            <c:numRef>
              <c:f>(Sammenlikning!$Q$657,Sammenlikning!$S$657,Sammenlikning!$U$657,Sammenlikning!$W$657,Sammenlikning!$Y$657)</c:f>
              <c:numCache/>
            </c:numRef>
          </c:val>
        </c:ser>
        <c:ser>
          <c:idx val="2"/>
          <c:order val="4"/>
          <c:tx>
            <c:strRef>
              <c:f>Sammenlikning!$P$655</c:f>
              <c:strCache>
                <c:ptCount val="1"/>
                <c:pt idx="0">
                  <c:v>Lys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(Sammenlikning!$Q$650,Sammenlikning!$S$650,Sammenlikning!$U$650,Sammenlikning!$W$650,Sammenlikning!$Y$650)</c:f>
              <c:strCache/>
            </c:strRef>
          </c:cat>
          <c:val>
            <c:numRef>
              <c:f>(Sammenlikning!$Q$655,Sammenlikning!$S$655,Sammenlikning!$U$655,Sammenlikning!$W$655,Sammenlikning!$Y$655)</c:f>
              <c:numCache/>
            </c:numRef>
          </c:val>
        </c:ser>
        <c:ser>
          <c:idx val="1"/>
          <c:order val="5"/>
          <c:tx>
            <c:strRef>
              <c:f>Sammenlikning!$P$653</c:f>
              <c:strCache>
                <c:ptCount val="1"/>
                <c:pt idx="0">
                  <c:v>Pumper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(Sammenlikning!$Q$650,Sammenlikning!$S$650,Sammenlikning!$U$650,Sammenlikning!$W$650,Sammenlikning!$Y$650)</c:f>
              <c:strCache/>
            </c:strRef>
          </c:cat>
          <c:val>
            <c:numRef>
              <c:f>(Sammenlikning!$Q$653,Sammenlikning!$S$653,Sammenlikning!$U$653,Sammenlikning!$W$653,Sammenlikning!$Y$653)</c:f>
              <c:numCache/>
            </c:numRef>
          </c:val>
        </c:ser>
        <c:ser>
          <c:idx val="0"/>
          <c:order val="6"/>
          <c:tx>
            <c:strRef>
              <c:f>Sammenlikning!$P$651</c:f>
              <c:strCache>
                <c:ptCount val="1"/>
                <c:pt idx="0">
                  <c:v>Fremdrift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(Sammenlikning!$Q$650,Sammenlikning!$S$650,Sammenlikning!$U$650,Sammenlikning!$W$650,Sammenlikning!$Y$650)</c:f>
              <c:strCache/>
            </c:strRef>
          </c:cat>
          <c:val>
            <c:numRef>
              <c:f>(Sammenlikning!$Q$651,Sammenlikning!$S$651,Sammenlikning!$U$651,Sammenlikning!$W$651,Sammenlikning!$Y$651)</c:f>
              <c:numCache/>
            </c:numRef>
          </c:val>
        </c:ser>
        <c:overlap val="100"/>
        <c:axId val="28607987"/>
        <c:axId val="56145292"/>
      </c:barChart>
      <c:catAx>
        <c:axId val="28607987"/>
        <c:scaling>
          <c:orientation val="minMax"/>
        </c:scaling>
        <c:axPos val="b"/>
        <c:delete val="0"/>
        <c:numFmt formatCode="General" sourceLinked="1"/>
        <c:majorTickMark val="out"/>
        <c:minorTickMark val="none"/>
        <c:tickLblPos val="nextTo"/>
        <c:crossAx val="56145292"/>
        <c:crosses val="autoZero"/>
        <c:auto val="1"/>
        <c:lblOffset val="100"/>
        <c:noMultiLvlLbl val="0"/>
      </c:catAx>
      <c:valAx>
        <c:axId val="56145292"/>
        <c:scaling>
          <c:orientation val="minMax"/>
        </c:scaling>
        <c:axPos val="l"/>
        <c:title>
          <c:tx>
            <c:rich>
              <a:bodyPr vert="horz" rot="0" anchor="ctr"/>
              <a:lstStyle/>
              <a:p>
                <a:pPr algn="ctr">
                  <a:defRPr/>
                </a:pPr>
                <a:r>
                  <a:rPr lang="en-US" cap="none" u="none" baseline="0">
                    <a:latin typeface="Calibri"/>
                    <a:ea typeface="Calibri"/>
                    <a:cs typeface="Calibri"/>
                  </a:rPr>
                  <a:t>Prosentvis andel</a:t>
                </a:r>
              </a:p>
            </c:rich>
          </c:tx>
          <c:layout/>
          <c:overlay val="0"/>
          <c:spPr>
            <a:noFill/>
            <a:ln>
              <a:noFill/>
            </a:ln>
          </c:spPr>
        </c:title>
        <c:majorGridlines/>
        <c:delete val="0"/>
        <c:numFmt formatCode="0\ %" sourceLinked="1"/>
        <c:majorTickMark val="out"/>
        <c:minorTickMark val="none"/>
        <c:tickLblPos val="nextTo"/>
        <c:crossAx val="28607987"/>
        <c:crosses val="autoZero"/>
        <c:crossBetween val="between"/>
        <c:dispUnits/>
      </c:valAx>
    </c:plotArea>
    <c:legend>
      <c:legendPos val="r"/>
      <c:layout/>
      <c:overlay val="0"/>
    </c:legend>
    <c:plotVisOnly val="1"/>
    <c:dispBlanksAs val="gap"/>
    <c:showDLblsOverMax val="0"/>
  </c:chart>
  <c:lang xmlns:c="http://schemas.openxmlformats.org/drawingml/2006/chart" val="nb-NO"/>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Utstyrsgruppers estimerte andel av drivstofforbruk, Gjennomsnittsfartøy</a:t>
            </a:r>
          </a:p>
        </c:rich>
      </c:tx>
      <c:layout/>
      <c:spPr>
        <a:noFill/>
        <a:ln>
          <a:noFill/>
        </a:ln>
      </c:spPr>
    </c:title>
    <c:plotArea>
      <c:layout/>
      <c:barChart>
        <c:barDir val="col"/>
        <c:grouping val="percentStacked"/>
        <c:varyColors val="0"/>
        <c:ser>
          <c:idx val="6"/>
          <c:order val="0"/>
          <c:tx>
            <c:strRef>
              <c:f>Sammenlikning!$C$663</c:f>
              <c:strCache>
                <c:ptCount val="1"/>
                <c:pt idx="0">
                  <c:v>Annet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(Sammenlikning!$D$650,Sammenlikning!$F$650,Sammenlikning!$H$650,Sammenlikning!$J$650,Sammenlikning!$L$650)</c:f>
              <c:strCache/>
            </c:strRef>
          </c:cat>
          <c:val>
            <c:numRef>
              <c:f>(Sammenlikning!$D$663,Sammenlikning!$F$663,Sammenlikning!$H$663,Sammenlikning!$J$663,Sammenlikning!$L$663)</c:f>
              <c:numCache/>
            </c:numRef>
          </c:val>
        </c:ser>
        <c:ser>
          <c:idx val="5"/>
          <c:order val="1"/>
          <c:tx>
            <c:strRef>
              <c:f>Sammenlikning!$C$661</c:f>
              <c:strCache>
                <c:ptCount val="1"/>
                <c:pt idx="0">
                  <c:v>Hydraulikk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(Sammenlikning!$D$650,Sammenlikning!$F$650,Sammenlikning!$H$650,Sammenlikning!$J$650,Sammenlikning!$L$650)</c:f>
              <c:strCache/>
            </c:strRef>
          </c:cat>
          <c:val>
            <c:numRef>
              <c:f>(Sammenlikning!$D$661,Sammenlikning!$F$661,Sammenlikning!$H$661,Sammenlikning!$J$661,Sammenlikning!$L$661)</c:f>
              <c:numCache/>
            </c:numRef>
          </c:val>
        </c:ser>
        <c:ser>
          <c:idx val="4"/>
          <c:order val="2"/>
          <c:tx>
            <c:strRef>
              <c:f>Sammenlikning!$C$659</c:f>
              <c:strCache>
                <c:ptCount val="1"/>
                <c:pt idx="0">
                  <c:v>Varme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(Sammenlikning!$D$650,Sammenlikning!$F$650,Sammenlikning!$H$650,Sammenlikning!$J$650,Sammenlikning!$L$650)</c:f>
              <c:strCache/>
            </c:strRef>
          </c:cat>
          <c:val>
            <c:numRef>
              <c:f>(Sammenlikning!$D$659,Sammenlikning!$F$659,Sammenlikning!$H$659,Sammenlikning!$J$659,Sammenlikning!$L$659)</c:f>
              <c:numCache/>
            </c:numRef>
          </c:val>
        </c:ser>
        <c:ser>
          <c:idx val="3"/>
          <c:order val="3"/>
          <c:tx>
            <c:strRef>
              <c:f>Sammenlikning!$C$657</c:f>
              <c:strCache>
                <c:ptCount val="1"/>
                <c:pt idx="0">
                  <c:v>Kulde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(Sammenlikning!$D$650,Sammenlikning!$F$650,Sammenlikning!$H$650,Sammenlikning!$J$650,Sammenlikning!$L$650)</c:f>
              <c:strCache/>
            </c:strRef>
          </c:cat>
          <c:val>
            <c:numRef>
              <c:f>(Sammenlikning!$D$657,Sammenlikning!$F$657,Sammenlikning!$H$657,Sammenlikning!$J$657,Sammenlikning!$L$657)</c:f>
              <c:numCache/>
            </c:numRef>
          </c:val>
        </c:ser>
        <c:ser>
          <c:idx val="2"/>
          <c:order val="4"/>
          <c:tx>
            <c:strRef>
              <c:f>Sammenlikning!$C$655</c:f>
              <c:strCache>
                <c:ptCount val="1"/>
                <c:pt idx="0">
                  <c:v>Lys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(Sammenlikning!$D$650,Sammenlikning!$F$650,Sammenlikning!$H$650,Sammenlikning!$J$650,Sammenlikning!$L$650)</c:f>
              <c:strCache/>
            </c:strRef>
          </c:cat>
          <c:val>
            <c:numRef>
              <c:f>(Sammenlikning!$D$655,Sammenlikning!$F$655,Sammenlikning!$H$655,Sammenlikning!$J$655,Sammenlikning!$L$655)</c:f>
              <c:numCache/>
            </c:numRef>
          </c:val>
        </c:ser>
        <c:ser>
          <c:idx val="1"/>
          <c:order val="5"/>
          <c:tx>
            <c:strRef>
              <c:f>Sammenlikning!$C$653</c:f>
              <c:strCache>
                <c:ptCount val="1"/>
                <c:pt idx="0">
                  <c:v>Pumper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(Sammenlikning!$D$650,Sammenlikning!$F$650,Sammenlikning!$H$650,Sammenlikning!$J$650,Sammenlikning!$L$650)</c:f>
              <c:strCache/>
            </c:strRef>
          </c:cat>
          <c:val>
            <c:numRef>
              <c:f>(Sammenlikning!$D$653,Sammenlikning!$F$653,Sammenlikning!$H$653,Sammenlikning!$J$653,Sammenlikning!$L$653)</c:f>
              <c:numCache/>
            </c:numRef>
          </c:val>
        </c:ser>
        <c:ser>
          <c:idx val="0"/>
          <c:order val="6"/>
          <c:tx>
            <c:strRef>
              <c:f>Sammenlikning!$C$651</c:f>
              <c:strCache>
                <c:ptCount val="1"/>
                <c:pt idx="0">
                  <c:v>Fremdrift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(Sammenlikning!$D$650,Sammenlikning!$F$650,Sammenlikning!$H$650,Sammenlikning!$J$650,Sammenlikning!$L$650)</c:f>
              <c:strCache/>
            </c:strRef>
          </c:cat>
          <c:val>
            <c:numRef>
              <c:f>(Sammenlikning!$D$651,Sammenlikning!$F$651,Sammenlikning!$H$651,Sammenlikning!$J$651,Sammenlikning!$L$651)</c:f>
              <c:numCache/>
            </c:numRef>
          </c:val>
        </c:ser>
        <c:overlap val="100"/>
        <c:axId val="35545581"/>
        <c:axId val="51474774"/>
      </c:barChart>
      <c:catAx>
        <c:axId val="35545581"/>
        <c:scaling>
          <c:orientation val="minMax"/>
        </c:scaling>
        <c:axPos val="b"/>
        <c:delete val="0"/>
        <c:numFmt formatCode="General" sourceLinked="1"/>
        <c:majorTickMark val="out"/>
        <c:minorTickMark val="none"/>
        <c:tickLblPos val="nextTo"/>
        <c:crossAx val="51474774"/>
        <c:crosses val="autoZero"/>
        <c:auto val="1"/>
        <c:lblOffset val="100"/>
        <c:noMultiLvlLbl val="0"/>
      </c:catAx>
      <c:valAx>
        <c:axId val="51474774"/>
        <c:scaling>
          <c:orientation val="minMax"/>
        </c:scaling>
        <c:axPos val="l"/>
        <c:title>
          <c:tx>
            <c:rich>
              <a:bodyPr vert="horz" rot="0" anchor="ctr"/>
              <a:lstStyle/>
              <a:p>
                <a:pPr algn="ctr">
                  <a:defRPr/>
                </a:pPr>
                <a:r>
                  <a:rPr lang="en-US" cap="none" u="none" baseline="0">
                    <a:latin typeface="Calibri"/>
                    <a:ea typeface="Calibri"/>
                    <a:cs typeface="Calibri"/>
                  </a:rPr>
                  <a:t>Prosentvis andel</a:t>
                </a:r>
              </a:p>
            </c:rich>
          </c:tx>
          <c:layout/>
          <c:overlay val="0"/>
          <c:spPr>
            <a:noFill/>
            <a:ln>
              <a:noFill/>
            </a:ln>
          </c:spPr>
        </c:title>
        <c:majorGridlines/>
        <c:delete val="0"/>
        <c:numFmt formatCode="0\ %" sourceLinked="1"/>
        <c:majorTickMark val="out"/>
        <c:minorTickMark val="none"/>
        <c:tickLblPos val="nextTo"/>
        <c:crossAx val="35545581"/>
        <c:crosses val="autoZero"/>
        <c:crossBetween val="between"/>
        <c:dispUnits/>
      </c:valAx>
    </c:plotArea>
    <c:legend>
      <c:legendPos val="r"/>
      <c:layout/>
      <c:overlay val="0"/>
    </c:legend>
    <c:plotVisOnly val="1"/>
    <c:dispBlanksAs val="gap"/>
    <c:showDLblsOverMax val="0"/>
  </c:chart>
  <c:lang xmlns:c="http://schemas.openxmlformats.org/drawingml/2006/chart" val="nb-NO"/>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Årlig oljeforbruk per driftstilstand</a:t>
            </a:r>
          </a:p>
        </c:rich>
      </c:tx>
      <c:layout/>
      <c:spPr>
        <a:noFill/>
        <a:ln>
          <a:noFill/>
        </a:ln>
      </c:spPr>
    </c:title>
    <c:plotArea>
      <c:layout/>
      <c:barChart>
        <c:barDir val="col"/>
        <c:grouping val="clustered"/>
        <c:varyColors val="0"/>
        <c:ser>
          <c:idx val="0"/>
          <c:order val="0"/>
          <c:tx>
            <c:v>Eksempelfartøy</c:v>
          </c:tx>
          <c:invertIfNegative val="0"/>
          <c:extLst>
            <c:ext xmlns:c14="http://schemas.microsoft.com/office/drawing/2007/8/2/chart" uri="{6F2FDCE9-48DA-4B69-8628-5D25D57E5C99}">
              <c14:invertSolidFillFmt>
                <c14:spPr>
                  <a:solidFill>
                    <a:srgbClr val="000000"/>
                  </a:solidFill>
                </c14:spPr>
              </c14:invertSolidFillFmt>
            </c:ext>
          </c:extLst>
          <c:cat>
            <c:strRef>
              <c:f>(Sammenlikning!$D$127,Sammenlikning!$F$127,Sammenlikning!$H$127,Sammenlikning!$J$127,Sammenlikning!$L$127)</c:f>
              <c:strCache/>
            </c:strRef>
          </c:cat>
          <c:val>
            <c:numRef>
              <c:f>(Sammenlikning!$D$121,Sammenlikning!$F$121,Sammenlikning!$H$121,Sammenlikning!$J$121,Sammenlikning!$L$121)</c:f>
              <c:numCache/>
            </c:numRef>
          </c:val>
        </c:ser>
        <c:ser>
          <c:idx val="1"/>
          <c:order val="1"/>
          <c:tx>
            <c:v>Gjennomsnittsfartøy</c:v>
          </c:tx>
          <c:invertIfNegative val="0"/>
          <c:extLst>
            <c:ext xmlns:c14="http://schemas.microsoft.com/office/drawing/2007/8/2/chart" uri="{6F2FDCE9-48DA-4B69-8628-5D25D57E5C99}">
              <c14:invertSolidFillFmt>
                <c14:spPr>
                  <a:solidFill>
                    <a:srgbClr val="000000"/>
                  </a:solidFill>
                </c14:spPr>
              </c14:invertSolidFillFmt>
            </c:ext>
          </c:extLst>
          <c:cat>
            <c:strRef>
              <c:f>(Sammenlikning!$D$127,Sammenlikning!$F$127,Sammenlikning!$H$127,Sammenlikning!$J$127,Sammenlikning!$L$127)</c:f>
              <c:strCache/>
            </c:strRef>
          </c:cat>
          <c:val>
            <c:numRef>
              <c:f>(Sammenlikning!$D$128,Sammenlikning!$F$128,Sammenlikning!$H$128,Sammenlikning!$J$128,Sammenlikning!$L$128)</c:f>
              <c:numCache/>
            </c:numRef>
          </c:val>
        </c:ser>
        <c:axId val="11336229"/>
        <c:axId val="34917198"/>
      </c:barChart>
      <c:catAx>
        <c:axId val="11336229"/>
        <c:scaling>
          <c:orientation val="minMax"/>
        </c:scaling>
        <c:axPos val="b"/>
        <c:delete val="0"/>
        <c:numFmt formatCode="General" sourceLinked="1"/>
        <c:majorTickMark val="out"/>
        <c:minorTickMark val="none"/>
        <c:tickLblPos val="nextTo"/>
        <c:crossAx val="34917198"/>
        <c:crosses val="autoZero"/>
        <c:auto val="1"/>
        <c:lblOffset val="100"/>
        <c:noMultiLvlLbl val="0"/>
      </c:catAx>
      <c:valAx>
        <c:axId val="34917198"/>
        <c:scaling>
          <c:orientation val="minMax"/>
        </c:scaling>
        <c:axPos val="l"/>
        <c:title>
          <c:tx>
            <c:rich>
              <a:bodyPr vert="horz" rot="0" anchor="ctr"/>
              <a:lstStyle/>
              <a:p>
                <a:pPr algn="ctr">
                  <a:defRPr/>
                </a:pPr>
                <a:r>
                  <a:rPr lang="en-US" cap="none" u="none" baseline="0">
                    <a:latin typeface="Calibri"/>
                    <a:ea typeface="Calibri"/>
                    <a:cs typeface="Calibri"/>
                  </a:rPr>
                  <a:t>Liter olje</a:t>
                </a:r>
              </a:p>
            </c:rich>
          </c:tx>
          <c:layout/>
          <c:overlay val="0"/>
          <c:spPr>
            <a:noFill/>
            <a:ln>
              <a:noFill/>
            </a:ln>
          </c:spPr>
        </c:title>
        <c:majorGridlines/>
        <c:delete val="0"/>
        <c:numFmt formatCode="General" sourceLinked="1"/>
        <c:majorTickMark val="out"/>
        <c:minorTickMark val="none"/>
        <c:tickLblPos val="nextTo"/>
        <c:crossAx val="11336229"/>
        <c:crosses val="autoZero"/>
        <c:crossBetween val="between"/>
        <c:dispUnits/>
      </c:valAx>
    </c:plotArea>
    <c:legend>
      <c:legendPos val="r"/>
      <c:layout/>
      <c:overlay val="0"/>
    </c:legend>
    <c:plotVisOnly val="1"/>
    <c:dispBlanksAs val="gap"/>
    <c:showDLblsOverMax val="0"/>
  </c:chart>
  <c:lang xmlns:c="http://schemas.openxmlformats.org/drawingml/2006/chart" val="nb-NO"/>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Døgnlig oljeforbruk per driftstilstand</a:t>
            </a:r>
          </a:p>
        </c:rich>
      </c:tx>
      <c:layout/>
      <c:spPr>
        <a:noFill/>
        <a:ln>
          <a:noFill/>
        </a:ln>
      </c:spPr>
    </c:title>
    <c:plotArea>
      <c:layout/>
      <c:barChart>
        <c:barDir val="col"/>
        <c:grouping val="clustered"/>
        <c:varyColors val="0"/>
        <c:ser>
          <c:idx val="0"/>
          <c:order val="0"/>
          <c:tx>
            <c:v>Eksempelfartøy</c:v>
          </c:tx>
          <c:invertIfNegative val="0"/>
          <c:extLst>
            <c:ext xmlns:c14="http://schemas.microsoft.com/office/drawing/2007/8/2/chart" uri="{6F2FDCE9-48DA-4B69-8628-5D25D57E5C99}">
              <c14:invertSolidFillFmt>
                <c14:spPr>
                  <a:solidFill>
                    <a:srgbClr val="000000"/>
                  </a:solidFill>
                </c14:spPr>
              </c14:invertSolidFillFmt>
            </c:ext>
          </c:extLst>
          <c:cat>
            <c:strRef>
              <c:f>(Sammenlikning!$D$175,Sammenlikning!$F$175,Sammenlikning!$H$175,Sammenlikning!$J$175,Sammenlikning!$L$175)</c:f>
              <c:strCache/>
            </c:strRef>
          </c:cat>
          <c:val>
            <c:numRef>
              <c:f>(Sammenlikning!$D$170,Sammenlikning!$F$170,Sammenlikning!$H$170,Sammenlikning!$J$170,Sammenlikning!$L$170)</c:f>
              <c:numCache/>
            </c:numRef>
          </c:val>
        </c:ser>
        <c:ser>
          <c:idx val="1"/>
          <c:order val="1"/>
          <c:tx>
            <c:v>Gjennomsnittsfartøy</c:v>
          </c:tx>
          <c:invertIfNegative val="0"/>
          <c:extLst>
            <c:ext xmlns:c14="http://schemas.microsoft.com/office/drawing/2007/8/2/chart" uri="{6F2FDCE9-48DA-4B69-8628-5D25D57E5C99}">
              <c14:invertSolidFillFmt>
                <c14:spPr>
                  <a:solidFill>
                    <a:srgbClr val="000000"/>
                  </a:solidFill>
                </c14:spPr>
              </c14:invertSolidFillFmt>
            </c:ext>
          </c:extLst>
          <c:cat>
            <c:strRef>
              <c:f>(Sammenlikning!$D$175,Sammenlikning!$F$175,Sammenlikning!$H$175,Sammenlikning!$J$175,Sammenlikning!$L$175)</c:f>
              <c:strCache/>
            </c:strRef>
          </c:cat>
          <c:val>
            <c:numRef>
              <c:f>(Sammenlikning!$D$176,Sammenlikning!$F$176,Sammenlikning!$H$176,Sammenlikning!$J$176,Sammenlikning!$L$176)</c:f>
              <c:numCache/>
            </c:numRef>
          </c:val>
        </c:ser>
        <c:axId val="45819327"/>
        <c:axId val="9720760"/>
      </c:barChart>
      <c:catAx>
        <c:axId val="45819327"/>
        <c:scaling>
          <c:orientation val="minMax"/>
        </c:scaling>
        <c:axPos val="b"/>
        <c:delete val="0"/>
        <c:numFmt formatCode="General" sourceLinked="1"/>
        <c:majorTickMark val="out"/>
        <c:minorTickMark val="none"/>
        <c:tickLblPos val="nextTo"/>
        <c:crossAx val="9720760"/>
        <c:crosses val="autoZero"/>
        <c:auto val="1"/>
        <c:lblOffset val="100"/>
        <c:noMultiLvlLbl val="0"/>
      </c:catAx>
      <c:valAx>
        <c:axId val="9720760"/>
        <c:scaling>
          <c:orientation val="minMax"/>
        </c:scaling>
        <c:axPos val="l"/>
        <c:title>
          <c:tx>
            <c:rich>
              <a:bodyPr vert="horz" rot="0" anchor="ctr"/>
              <a:lstStyle/>
              <a:p>
                <a:pPr algn="ctr">
                  <a:defRPr/>
                </a:pPr>
                <a:r>
                  <a:rPr lang="en-US" cap="none" u="none" baseline="0">
                    <a:latin typeface="Calibri"/>
                    <a:ea typeface="Calibri"/>
                    <a:cs typeface="Calibri"/>
                  </a:rPr>
                  <a:t>Liter olje per døgn</a:t>
                </a:r>
              </a:p>
            </c:rich>
          </c:tx>
          <c:layout/>
          <c:overlay val="0"/>
          <c:spPr>
            <a:noFill/>
            <a:ln>
              <a:noFill/>
            </a:ln>
          </c:spPr>
        </c:title>
        <c:majorGridlines/>
        <c:delete val="0"/>
        <c:numFmt formatCode="General" sourceLinked="1"/>
        <c:majorTickMark val="out"/>
        <c:minorTickMark val="none"/>
        <c:tickLblPos val="nextTo"/>
        <c:crossAx val="45819327"/>
        <c:crosses val="autoZero"/>
        <c:crossBetween val="between"/>
        <c:dispUnits/>
      </c:valAx>
    </c:plotArea>
    <c:legend>
      <c:legendPos val="r"/>
      <c:layout/>
      <c:overlay val="0"/>
    </c:legend>
    <c:plotVisOnly val="1"/>
    <c:dispBlanksAs val="gap"/>
    <c:showDLblsOverMax val="0"/>
  </c:chart>
  <c:lang xmlns:c="http://schemas.openxmlformats.org/drawingml/2006/chart" val="nb-NO"/>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Antall døgn i ulike driftstilstander</a:t>
            </a:r>
          </a:p>
        </c:rich>
      </c:tx>
      <c:layout/>
      <c:spPr>
        <a:noFill/>
        <a:ln>
          <a:noFill/>
        </a:ln>
      </c:spPr>
    </c:title>
    <c:plotArea>
      <c:layout/>
      <c:barChart>
        <c:barDir val="col"/>
        <c:grouping val="clustered"/>
        <c:varyColors val="0"/>
        <c:ser>
          <c:idx val="0"/>
          <c:order val="0"/>
          <c:tx>
            <c:v>Eksempelfartøy</c:v>
          </c:tx>
          <c:invertIfNegative val="0"/>
          <c:extLst>
            <c:ext xmlns:c14="http://schemas.microsoft.com/office/drawing/2007/8/2/chart" uri="{6F2FDCE9-48DA-4B69-8628-5D25D57E5C99}">
              <c14:invertSolidFillFmt>
                <c14:spPr>
                  <a:solidFill>
                    <a:srgbClr val="000000"/>
                  </a:solidFill>
                </c14:spPr>
              </c14:invertSolidFillFmt>
            </c:ext>
          </c:extLst>
          <c:cat>
            <c:strRef>
              <c:f>(Sammenlikning!$D$78,Sammenlikning!$F$78,Sammenlikning!$H$78,Sammenlikning!$J$78,Sammenlikning!$L$78)</c:f>
              <c:strCache/>
            </c:strRef>
          </c:cat>
          <c:val>
            <c:numRef>
              <c:f>(Sammenlikning!$D$72,Sammenlikning!$F$72,Sammenlikning!$H$72,Sammenlikning!$J$72,Sammenlikning!$L$72)</c:f>
              <c:numCache/>
            </c:numRef>
          </c:val>
        </c:ser>
        <c:ser>
          <c:idx val="1"/>
          <c:order val="1"/>
          <c:tx>
            <c:v>Gjennomsnittsfartøy</c:v>
          </c:tx>
          <c:invertIfNegative val="0"/>
          <c:extLst>
            <c:ext xmlns:c14="http://schemas.microsoft.com/office/drawing/2007/8/2/chart" uri="{6F2FDCE9-48DA-4B69-8628-5D25D57E5C99}">
              <c14:invertSolidFillFmt>
                <c14:spPr>
                  <a:solidFill>
                    <a:srgbClr val="000000"/>
                  </a:solidFill>
                </c14:spPr>
              </c14:invertSolidFillFmt>
            </c:ext>
          </c:extLst>
          <c:cat>
            <c:strRef>
              <c:f>(Sammenlikning!$D$78,Sammenlikning!$F$78,Sammenlikning!$H$78,Sammenlikning!$J$78,Sammenlikning!$L$78)</c:f>
              <c:strCache/>
            </c:strRef>
          </c:cat>
          <c:val>
            <c:numRef>
              <c:f>(Sammenlikning!$D$79,Sammenlikning!$F$79,Sammenlikning!$H$79,Sammenlikning!$J$79,Sammenlikning!$L$79)</c:f>
              <c:numCache/>
            </c:numRef>
          </c:val>
        </c:ser>
        <c:axId val="20377977"/>
        <c:axId val="49184066"/>
      </c:barChart>
      <c:catAx>
        <c:axId val="20377977"/>
        <c:scaling>
          <c:orientation val="minMax"/>
        </c:scaling>
        <c:axPos val="b"/>
        <c:delete val="0"/>
        <c:numFmt formatCode="General" sourceLinked="1"/>
        <c:majorTickMark val="out"/>
        <c:minorTickMark val="none"/>
        <c:tickLblPos val="nextTo"/>
        <c:crossAx val="49184066"/>
        <c:crosses val="autoZero"/>
        <c:auto val="1"/>
        <c:lblOffset val="100"/>
        <c:noMultiLvlLbl val="0"/>
      </c:catAx>
      <c:valAx>
        <c:axId val="49184066"/>
        <c:scaling>
          <c:orientation val="minMax"/>
        </c:scaling>
        <c:axPos val="l"/>
        <c:title>
          <c:tx>
            <c:rich>
              <a:bodyPr vert="horz" rot="0" anchor="ctr"/>
              <a:lstStyle/>
              <a:p>
                <a:pPr algn="ctr">
                  <a:defRPr/>
                </a:pPr>
                <a:r>
                  <a:rPr lang="en-US" cap="none" u="none" baseline="0">
                    <a:latin typeface="Calibri"/>
                    <a:ea typeface="Calibri"/>
                    <a:cs typeface="Calibri"/>
                  </a:rPr>
                  <a:t>Døgn</a:t>
                </a:r>
              </a:p>
            </c:rich>
          </c:tx>
          <c:layout/>
          <c:overlay val="0"/>
          <c:spPr>
            <a:noFill/>
            <a:ln>
              <a:noFill/>
            </a:ln>
          </c:spPr>
        </c:title>
        <c:majorGridlines/>
        <c:delete val="0"/>
        <c:numFmt formatCode="General" sourceLinked="1"/>
        <c:majorTickMark val="out"/>
        <c:minorTickMark val="none"/>
        <c:tickLblPos val="nextTo"/>
        <c:crossAx val="20377977"/>
        <c:crosses val="autoZero"/>
        <c:crossBetween val="between"/>
        <c:dispUnits/>
      </c:valAx>
    </c:plotArea>
    <c:legend>
      <c:legendPos val="r"/>
      <c:layout/>
      <c:overlay val="0"/>
    </c:legend>
    <c:plotVisOnly val="1"/>
    <c:dispBlanksAs val="gap"/>
    <c:showDLblsOverMax val="0"/>
  </c:chart>
  <c:lang xmlns:c="http://schemas.openxmlformats.org/drawingml/2006/chart" val="nb-NO"/>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Oljeforbruk i motorer, Steaming</a:t>
            </a:r>
          </a:p>
        </c:rich>
      </c:tx>
      <c:layout/>
      <c:spPr>
        <a:noFill/>
        <a:ln>
          <a:noFill/>
        </a:ln>
      </c:spPr>
    </c:title>
    <c:plotArea>
      <c:layout/>
      <c:barChart>
        <c:barDir val="col"/>
        <c:grouping val="clustered"/>
        <c:varyColors val="0"/>
        <c:ser>
          <c:idx val="0"/>
          <c:order val="0"/>
          <c:tx>
            <c:strRef>
              <c:f>Sammenlikning!$E$227</c:f>
              <c:strCache>
                <c:ptCount val="1"/>
                <c:pt idx="0">
                  <c:v>Eksempelfartøy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Sammenlikning!$D$229:$D$234</c:f>
              <c:strCache/>
            </c:strRef>
          </c:cat>
          <c:val>
            <c:numRef>
              <c:f>Sammenlikning!$E$229:$E$234</c:f>
              <c:numCache/>
            </c:numRef>
          </c:val>
        </c:ser>
        <c:ser>
          <c:idx val="1"/>
          <c:order val="1"/>
          <c:tx>
            <c:strRef>
              <c:f>Sammenlikning!$I$227</c:f>
              <c:strCache>
                <c:ptCount val="1"/>
                <c:pt idx="0">
                  <c:v>Gjennomsnittsfartøy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Sammenlikning!$D$229:$D$234</c:f>
              <c:strCache/>
            </c:strRef>
          </c:cat>
          <c:val>
            <c:numRef>
              <c:f>Sammenlikning!$I$229:$I$234</c:f>
              <c:numCache/>
            </c:numRef>
          </c:val>
        </c:ser>
        <c:axId val="40003411"/>
        <c:axId val="24486380"/>
      </c:barChart>
      <c:catAx>
        <c:axId val="40003411"/>
        <c:scaling>
          <c:orientation val="minMax"/>
        </c:scaling>
        <c:axPos val="b"/>
        <c:delete val="0"/>
        <c:numFmt formatCode="General" sourceLinked="1"/>
        <c:majorTickMark val="out"/>
        <c:minorTickMark val="none"/>
        <c:tickLblPos val="nextTo"/>
        <c:crossAx val="24486380"/>
        <c:crosses val="autoZero"/>
        <c:auto val="1"/>
        <c:lblOffset val="100"/>
        <c:noMultiLvlLbl val="0"/>
      </c:catAx>
      <c:valAx>
        <c:axId val="24486380"/>
        <c:scaling>
          <c:orientation val="minMax"/>
          <c:max val="5000"/>
        </c:scaling>
        <c:axPos val="l"/>
        <c:title>
          <c:tx>
            <c:rich>
              <a:bodyPr vert="horz" rot="0" anchor="ctr"/>
              <a:lstStyle/>
              <a:p>
                <a:pPr algn="ctr">
                  <a:defRPr/>
                </a:pPr>
                <a:r>
                  <a:rPr lang="en-US" cap="none" u="none" baseline="0">
                    <a:latin typeface="Calibri"/>
                    <a:ea typeface="Calibri"/>
                    <a:cs typeface="Calibri"/>
                  </a:rPr>
                  <a:t>liter olje / døgn</a:t>
                </a:r>
              </a:p>
            </c:rich>
          </c:tx>
          <c:layout/>
          <c:overlay val="0"/>
          <c:spPr>
            <a:noFill/>
            <a:ln>
              <a:noFill/>
            </a:ln>
          </c:spPr>
        </c:title>
        <c:majorGridlines/>
        <c:delete val="0"/>
        <c:numFmt formatCode="#,##0" sourceLinked="1"/>
        <c:majorTickMark val="out"/>
        <c:minorTickMark val="none"/>
        <c:tickLblPos val="nextTo"/>
        <c:crossAx val="40003411"/>
        <c:crosses val="autoZero"/>
        <c:crossBetween val="between"/>
        <c:dispUnits/>
      </c:valAx>
    </c:plotArea>
    <c:legend>
      <c:legendPos val="r"/>
      <c:layout/>
      <c:overlay val="0"/>
    </c:legend>
    <c:plotVisOnly val="1"/>
    <c:dispBlanksAs val="gap"/>
    <c:showDLblsOverMax val="0"/>
  </c:chart>
  <c:lang xmlns:c="http://schemas.openxmlformats.org/drawingml/2006/chart" val="nb-NO"/>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Oljeforbruk fordelt på utstyr, Steaming</a:t>
            </a:r>
          </a:p>
        </c:rich>
      </c:tx>
      <c:layout/>
      <c:spPr>
        <a:noFill/>
        <a:ln>
          <a:noFill/>
        </a:ln>
      </c:spPr>
    </c:title>
    <c:plotArea>
      <c:layout/>
      <c:barChart>
        <c:barDir val="col"/>
        <c:grouping val="clustered"/>
        <c:varyColors val="0"/>
        <c:ser>
          <c:idx val="0"/>
          <c:order val="0"/>
          <c:tx>
            <c:strRef>
              <c:f>Sammenlikning!$E$238</c:f>
              <c:strCache>
                <c:ptCount val="1"/>
                <c:pt idx="0">
                  <c:v>Eksempelfartøy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Sammenlikning!$D$240:$D$247</c:f>
              <c:strCache/>
            </c:strRef>
          </c:cat>
          <c:val>
            <c:numRef>
              <c:f>Sammenlikning!$E$240:$E$247</c:f>
              <c:numCache/>
            </c:numRef>
          </c:val>
        </c:ser>
        <c:ser>
          <c:idx val="1"/>
          <c:order val="1"/>
          <c:tx>
            <c:strRef>
              <c:f>Sammenlikning!$I$238</c:f>
              <c:strCache>
                <c:ptCount val="1"/>
                <c:pt idx="0">
                  <c:v>Gjennomsnittsfartøy</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Sammenlikning!$I$240:$I$247</c:f>
              <c:numCache/>
            </c:numRef>
          </c:val>
        </c:ser>
        <c:axId val="19050829"/>
        <c:axId val="37239734"/>
      </c:barChart>
      <c:catAx>
        <c:axId val="19050829"/>
        <c:scaling>
          <c:orientation val="minMax"/>
        </c:scaling>
        <c:axPos val="b"/>
        <c:delete val="0"/>
        <c:numFmt formatCode="General" sourceLinked="1"/>
        <c:majorTickMark val="out"/>
        <c:minorTickMark val="none"/>
        <c:tickLblPos val="nextTo"/>
        <c:crossAx val="37239734"/>
        <c:crosses val="autoZero"/>
        <c:auto val="1"/>
        <c:lblOffset val="100"/>
        <c:noMultiLvlLbl val="0"/>
      </c:catAx>
      <c:valAx>
        <c:axId val="37239734"/>
        <c:scaling>
          <c:orientation val="minMax"/>
          <c:max val="5000"/>
        </c:scaling>
        <c:axPos val="l"/>
        <c:title>
          <c:tx>
            <c:rich>
              <a:bodyPr vert="horz" rot="0" anchor="ctr"/>
              <a:lstStyle/>
              <a:p>
                <a:pPr algn="ctr">
                  <a:defRPr/>
                </a:pPr>
                <a:r>
                  <a:rPr lang="en-US" cap="none" u="none" baseline="0">
                    <a:latin typeface="Calibri"/>
                    <a:ea typeface="Calibri"/>
                    <a:cs typeface="Calibri"/>
                  </a:rPr>
                  <a:t>liter olje / døgn</a:t>
                </a:r>
              </a:p>
            </c:rich>
          </c:tx>
          <c:layout/>
          <c:overlay val="0"/>
          <c:spPr>
            <a:noFill/>
            <a:ln>
              <a:noFill/>
            </a:ln>
          </c:spPr>
        </c:title>
        <c:majorGridlines/>
        <c:delete val="0"/>
        <c:numFmt formatCode="#,##0" sourceLinked="1"/>
        <c:majorTickMark val="out"/>
        <c:minorTickMark val="none"/>
        <c:tickLblPos val="nextTo"/>
        <c:crossAx val="19050829"/>
        <c:crosses val="autoZero"/>
        <c:crossBetween val="between"/>
        <c:dispUnits/>
      </c:valAx>
    </c:plotArea>
    <c:legend>
      <c:legendPos val="r"/>
      <c:layout/>
      <c:overlay val="0"/>
    </c:legend>
    <c:plotVisOnly val="1"/>
    <c:dispBlanksAs val="gap"/>
    <c:showDLblsOverMax val="0"/>
  </c:chart>
  <c:lang xmlns:c="http://schemas.openxmlformats.org/drawingml/2006/chart" val="nb-NO"/>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Oljeforbruk i motorer, Setting</a:t>
            </a:r>
            <a:r>
              <a:rPr lang="en-US" cap="none" u="none" baseline="0">
                <a:latin typeface="Calibri"/>
                <a:ea typeface="Calibri"/>
                <a:cs typeface="Calibri"/>
              </a:rPr>
              <a:t> line</a:t>
            </a:r>
          </a:p>
        </c:rich>
      </c:tx>
      <c:layout/>
      <c:spPr>
        <a:noFill/>
        <a:ln>
          <a:noFill/>
        </a:ln>
      </c:spPr>
    </c:title>
    <c:plotArea>
      <c:layout/>
      <c:barChart>
        <c:barDir val="col"/>
        <c:grouping val="clustered"/>
        <c:varyColors val="0"/>
        <c:ser>
          <c:idx val="0"/>
          <c:order val="0"/>
          <c:tx>
            <c:strRef>
              <c:f>Sammenlikning!$E$227</c:f>
              <c:strCache>
                <c:ptCount val="1"/>
                <c:pt idx="0">
                  <c:v>Eksempelfartøy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Sammenlikning!$D$229:$D$234</c:f>
              <c:strCache/>
            </c:strRef>
          </c:cat>
          <c:val>
            <c:numRef>
              <c:f>Sammenlikning!$E$293:$E$298</c:f>
              <c:numCache/>
            </c:numRef>
          </c:val>
        </c:ser>
        <c:ser>
          <c:idx val="1"/>
          <c:order val="1"/>
          <c:tx>
            <c:strRef>
              <c:f>Sammenlikning!$I$227</c:f>
              <c:strCache>
                <c:ptCount val="1"/>
                <c:pt idx="0">
                  <c:v>Gjennomsnittsfartøy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Sammenlikning!$D$229:$D$234</c:f>
              <c:strCache/>
            </c:strRef>
          </c:cat>
          <c:val>
            <c:numRef>
              <c:f>Sammenlikning!$I$293:$I$298</c:f>
              <c:numCache/>
            </c:numRef>
          </c:val>
        </c:ser>
        <c:axId val="66722151"/>
        <c:axId val="63628448"/>
      </c:barChart>
      <c:catAx>
        <c:axId val="66722151"/>
        <c:scaling>
          <c:orientation val="minMax"/>
        </c:scaling>
        <c:axPos val="b"/>
        <c:delete val="0"/>
        <c:numFmt formatCode="General" sourceLinked="1"/>
        <c:majorTickMark val="out"/>
        <c:minorTickMark val="none"/>
        <c:tickLblPos val="nextTo"/>
        <c:crossAx val="63628448"/>
        <c:crosses val="autoZero"/>
        <c:auto val="1"/>
        <c:lblOffset val="100"/>
        <c:noMultiLvlLbl val="0"/>
      </c:catAx>
      <c:valAx>
        <c:axId val="63628448"/>
        <c:scaling>
          <c:orientation val="minMax"/>
          <c:max val="5000"/>
        </c:scaling>
        <c:axPos val="l"/>
        <c:title>
          <c:tx>
            <c:rich>
              <a:bodyPr vert="horz" rot="0" anchor="ctr"/>
              <a:lstStyle/>
              <a:p>
                <a:pPr algn="ctr">
                  <a:defRPr/>
                </a:pPr>
                <a:r>
                  <a:rPr lang="en-US" cap="none" u="none" baseline="0">
                    <a:latin typeface="Calibri"/>
                    <a:ea typeface="Calibri"/>
                    <a:cs typeface="Calibri"/>
                  </a:rPr>
                  <a:t>liter olje / døgn</a:t>
                </a:r>
              </a:p>
            </c:rich>
          </c:tx>
          <c:layout/>
          <c:overlay val="0"/>
          <c:spPr>
            <a:noFill/>
            <a:ln>
              <a:noFill/>
            </a:ln>
          </c:spPr>
        </c:title>
        <c:majorGridlines/>
        <c:delete val="0"/>
        <c:numFmt formatCode="#,##0" sourceLinked="1"/>
        <c:majorTickMark val="out"/>
        <c:minorTickMark val="none"/>
        <c:tickLblPos val="nextTo"/>
        <c:crossAx val="66722151"/>
        <c:crosses val="autoZero"/>
        <c:crossBetween val="between"/>
        <c:dispUnits/>
      </c:valAx>
    </c:plotArea>
    <c:legend>
      <c:legendPos val="r"/>
      <c:layout/>
      <c:overlay val="0"/>
    </c:legend>
    <c:plotVisOnly val="1"/>
    <c:dispBlanksAs val="gap"/>
    <c:showDLblsOverMax val="0"/>
  </c:chart>
  <c:lang xmlns:c="http://schemas.openxmlformats.org/drawingml/2006/chart" val="nb-NO"/>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Oljeforbruk fordelt på utstyr, Setting line</a:t>
            </a:r>
          </a:p>
        </c:rich>
      </c:tx>
      <c:layout/>
      <c:spPr>
        <a:noFill/>
        <a:ln>
          <a:noFill/>
        </a:ln>
      </c:spPr>
    </c:title>
    <c:plotArea>
      <c:layout/>
      <c:barChart>
        <c:barDir val="col"/>
        <c:grouping val="clustered"/>
        <c:varyColors val="0"/>
        <c:ser>
          <c:idx val="0"/>
          <c:order val="0"/>
          <c:tx>
            <c:strRef>
              <c:f>Sammenlikning!$E$238</c:f>
              <c:strCache>
                <c:ptCount val="1"/>
                <c:pt idx="0">
                  <c:v>Eksempelfartøy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Sammenlikning!$D$240:$D$247</c:f>
              <c:strCache/>
            </c:strRef>
          </c:cat>
          <c:val>
            <c:numRef>
              <c:f>Sammenlikning!$E$304:$E$311</c:f>
              <c:numCache/>
            </c:numRef>
          </c:val>
        </c:ser>
        <c:ser>
          <c:idx val="1"/>
          <c:order val="1"/>
          <c:tx>
            <c:strRef>
              <c:f>Sammenlikning!$I$238</c:f>
              <c:strCache>
                <c:ptCount val="1"/>
                <c:pt idx="0">
                  <c:v>Gjennomsnittsfartøy</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Sammenlikning!$I$304:$I$311</c:f>
              <c:numCache/>
            </c:numRef>
          </c:val>
        </c:ser>
        <c:axId val="35785121"/>
        <c:axId val="53630634"/>
      </c:barChart>
      <c:catAx>
        <c:axId val="35785121"/>
        <c:scaling>
          <c:orientation val="minMax"/>
        </c:scaling>
        <c:axPos val="b"/>
        <c:delete val="0"/>
        <c:numFmt formatCode="General" sourceLinked="1"/>
        <c:majorTickMark val="out"/>
        <c:minorTickMark val="none"/>
        <c:tickLblPos val="nextTo"/>
        <c:crossAx val="53630634"/>
        <c:crosses val="autoZero"/>
        <c:auto val="1"/>
        <c:lblOffset val="100"/>
        <c:noMultiLvlLbl val="0"/>
      </c:catAx>
      <c:valAx>
        <c:axId val="53630634"/>
        <c:scaling>
          <c:orientation val="minMax"/>
          <c:max val="5000"/>
        </c:scaling>
        <c:axPos val="l"/>
        <c:title>
          <c:tx>
            <c:rich>
              <a:bodyPr vert="horz" rot="0" anchor="ctr"/>
              <a:lstStyle/>
              <a:p>
                <a:pPr algn="ctr">
                  <a:defRPr/>
                </a:pPr>
                <a:r>
                  <a:rPr lang="en-US" cap="none" u="none" baseline="0">
                    <a:latin typeface="Calibri"/>
                    <a:ea typeface="Calibri"/>
                    <a:cs typeface="Calibri"/>
                  </a:rPr>
                  <a:t>liter olje / døgn</a:t>
                </a:r>
              </a:p>
            </c:rich>
          </c:tx>
          <c:layout/>
          <c:overlay val="0"/>
          <c:spPr>
            <a:noFill/>
            <a:ln>
              <a:noFill/>
            </a:ln>
          </c:spPr>
        </c:title>
        <c:majorGridlines/>
        <c:delete val="0"/>
        <c:numFmt formatCode="#,##0" sourceLinked="1"/>
        <c:majorTickMark val="out"/>
        <c:minorTickMark val="none"/>
        <c:tickLblPos val="nextTo"/>
        <c:crossAx val="35785121"/>
        <c:crosses val="autoZero"/>
        <c:crossBetween val="between"/>
        <c:dispUnits/>
      </c:valAx>
    </c:plotArea>
    <c:legend>
      <c:legendPos val="r"/>
      <c:layout/>
      <c:overlay val="0"/>
    </c:legend>
    <c:plotVisOnly val="1"/>
    <c:dispBlanksAs val="gap"/>
    <c:showDLblsOverMax val="0"/>
  </c:chart>
  <c:lang xmlns:c="http://schemas.openxmlformats.org/drawingml/2006/chart" val="nb-NO"/>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1</xdr:row>
      <xdr:rowOff>66675</xdr:rowOff>
    </xdr:from>
    <xdr:to>
      <xdr:col>16</xdr:col>
      <xdr:colOff>152400</xdr:colOff>
      <xdr:row>28</xdr:row>
      <xdr:rowOff>161925</xdr:rowOff>
    </xdr:to>
    <xdr:sp macro="" textlink="">
      <xdr:nvSpPr>
        <xdr:cNvPr id="4" name="TekstSylinder 3"/>
        <xdr:cNvSpPr txBox="1"/>
      </xdr:nvSpPr>
      <xdr:spPr>
        <a:xfrm>
          <a:off x="733425" y="257175"/>
          <a:ext cx="11610975" cy="5238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nb-NO" sz="1100"/>
            <a:t>Dette er et verktøy som er utviklet for å hjelpe brukere av autolinefartøy med å kartlegge oljeforbruket et autolinefartøy.</a:t>
          </a:r>
        </a:p>
        <a:p>
          <a:endParaRPr lang="nb-NO" sz="1100"/>
        </a:p>
        <a:p>
          <a:r>
            <a:rPr lang="nb-NO" sz="1100"/>
            <a:t>Verktøyet</a:t>
          </a:r>
          <a:r>
            <a:rPr lang="nb-NO" sz="1100" baseline="0"/>
            <a:t> fungerer ved at brukeren av verktøyet taster inn informasjon om fartøyets data relatert til motorer, utstyr, oljeforbruk og tidsbruk i arket INNDATA.</a:t>
          </a:r>
        </a:p>
        <a:p>
          <a:r>
            <a:rPr lang="nb-NO" sz="1100" baseline="0"/>
            <a:t>Brukeren får deretter kartlagte og analyserende beregninger i arkene UTDATA og Sammenlikning.</a:t>
          </a:r>
        </a:p>
        <a:p>
          <a:r>
            <a:rPr lang="nb-NO" sz="1100" baseline="0"/>
            <a:t>I Utdata er data om brukerens fartøy samlet, og disse dataene blir gjennomgått grundigere i Sammenlikning. I Sammenlikning blir også brukerens fartøy sammenliknet med gjennomsnittsdata for oljeforbruk i andre autolinefartøy. Data om fartøyene brukerfartøyet sammenliknes med er innhentet fra COWIs energikartlegging av autolinefartøy i EFFEKTprogrammet.</a:t>
          </a:r>
        </a:p>
        <a:p>
          <a:endParaRPr lang="nb-NO" sz="1100" baseline="0"/>
        </a:p>
        <a:p>
          <a:r>
            <a:rPr lang="nb-NO" sz="1100" baseline="0"/>
            <a:t>Brukerens fartøy vil videre i verktøyet kalles eksempelfartøyet, mens et fiktivt fartøy konstruert på bakgrunn av data hentet fra kartlagte autoliner i EFFEKT vil kalles gjennomsnittsfartøyet.</a:t>
          </a:r>
        </a:p>
        <a:p>
          <a:endParaRPr lang="nb-NO" sz="1100" baseline="0"/>
        </a:p>
        <a:p>
          <a:r>
            <a:rPr lang="nb-NO" sz="1100" baseline="0"/>
            <a:t>Fargekodene baserer seg på at oransje celler skal fylles ut av verktøyets bruker og grå celler er beregninger gjort på grunnlag av verdier i cellene som blir fylt ut. Gule celler betyr at brukeren selv kan bestemme om vedkommende ønsker å fylle inn i cellene eller ikke.</a:t>
          </a:r>
        </a:p>
        <a:p>
          <a:endParaRPr lang="nb-NO" sz="1100" baseline="0"/>
        </a:p>
        <a:p>
          <a:r>
            <a:rPr lang="nb-NO" sz="1100" baseline="0"/>
            <a:t>At arkfanen for INNDATA er farget oransje betyr at det er under denne fanen brukeren skriver inn data om sitt fartøy. I de grønne arkfanene vil beregningene basert på data inntastet i INNDATA vises. De mørkeblå arkfanene er i utgangspunktet ikke ment for brukeren av verktøyet. Det anbefales at brukeren av verktøyet ikke skriver inn informasjon i andre celler enn de oransje celle i INNDATA.</a:t>
          </a:r>
        </a:p>
        <a:p>
          <a:endParaRPr lang="nb-NO" sz="1100" baseline="0"/>
        </a:p>
        <a:p>
          <a:r>
            <a:rPr lang="nb-NO" sz="1100" baseline="0"/>
            <a:t>I arkene Oljeforbruk- INN, Oljeforbruk- UT og Driftsprofil- Autoline er dataene hentet fra COWI og EFFEKT- programmet samlet. Inndata i disse arkene er markert oransje og betyr at forfatteren av verktøyet har hentet disse tallene direkte fra offentlig tilgjengelige energikartleggeringer gjort under EFFEKT.</a:t>
          </a:r>
        </a:p>
        <a:p>
          <a:endParaRPr lang="nb-NO" sz="1100" baseline="0"/>
        </a:p>
        <a:p>
          <a:r>
            <a:rPr lang="nb-NO" sz="1100" baseline="0"/>
            <a:t>For ytterligere informasjon om hvordan verktøyet er konstruert vises det til hovedoppgave som er skrevet under utviklingen av dette verktøyet. Hovedoppgaven bærer tittelen "Kartlegging av oljeforbruk i autolinefartøy og mulige energieffektiviseringstiltak"</a:t>
          </a:r>
        </a:p>
        <a:p>
          <a:endParaRPr lang="nb-NO" sz="1100" baseline="0"/>
        </a:p>
        <a:p>
          <a:r>
            <a:rPr lang="nb-NO" sz="1100" baseline="0"/>
            <a:t>Forfatteren av verktøyet er Raymond Nordberg, masterstudent i Industriell Økonomi på UMB.</a:t>
          </a:r>
        </a:p>
        <a:p>
          <a:r>
            <a:rPr lang="nb-NO" sz="1100" baseline="0"/>
            <a:t>Ideen til å konstruere verktøyet er basert på forslag fra ansatte ved COWI sitt kontor i Tromsø.</a:t>
          </a:r>
        </a:p>
        <a:p>
          <a:r>
            <a:rPr lang="nb-NO" sz="1100" baseline="0"/>
            <a:t>Veileder ved skriving av hovedoppgaven er Petter Heyerdahl.</a:t>
          </a:r>
          <a:endParaRPr lang="nb-NO"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35</xdr:row>
      <xdr:rowOff>57150</xdr:rowOff>
    </xdr:from>
    <xdr:to>
      <xdr:col>7</xdr:col>
      <xdr:colOff>333375</xdr:colOff>
      <xdr:row>54</xdr:row>
      <xdr:rowOff>85725</xdr:rowOff>
    </xdr:to>
    <xdr:graphicFrame macro="">
      <xdr:nvGraphicFramePr>
        <xdr:cNvPr id="4" name="Diagram 3"/>
        <xdr:cNvGraphicFramePr/>
      </xdr:nvGraphicFramePr>
      <xdr:xfrm>
        <a:off x="476250" y="5057775"/>
        <a:ext cx="4572000" cy="2743200"/>
      </xdr:xfrm>
      <a:graphic>
        <a:graphicData uri="http://schemas.openxmlformats.org/drawingml/2006/chart">
          <c:chart xmlns:c="http://schemas.openxmlformats.org/drawingml/2006/chart" r:id="rId1"/>
        </a:graphicData>
      </a:graphic>
    </xdr:graphicFrame>
    <xdr:clientData/>
  </xdr:twoCellAnchor>
  <xdr:twoCellAnchor>
    <xdr:from>
      <xdr:col>7</xdr:col>
      <xdr:colOff>638175</xdr:colOff>
      <xdr:row>35</xdr:row>
      <xdr:rowOff>66675</xdr:rowOff>
    </xdr:from>
    <xdr:to>
      <xdr:col>13</xdr:col>
      <xdr:colOff>638175</xdr:colOff>
      <xdr:row>54</xdr:row>
      <xdr:rowOff>95250</xdr:rowOff>
    </xdr:to>
    <xdr:graphicFrame macro="">
      <xdr:nvGraphicFramePr>
        <xdr:cNvPr id="5" name="Diagram 4"/>
        <xdr:cNvGraphicFramePr/>
      </xdr:nvGraphicFramePr>
      <xdr:xfrm>
        <a:off x="5353050" y="5067300"/>
        <a:ext cx="4572000" cy="2743200"/>
      </xdr:xfrm>
      <a:graphic>
        <a:graphicData uri="http://schemas.openxmlformats.org/drawingml/2006/chart">
          <c:chart xmlns:c="http://schemas.openxmlformats.org/drawingml/2006/chart" r:id="rId2"/>
        </a:graphicData>
      </a:graphic>
    </xdr:graphicFrame>
    <xdr:clientData/>
  </xdr:twoCellAnchor>
  <xdr:twoCellAnchor>
    <xdr:from>
      <xdr:col>5</xdr:col>
      <xdr:colOff>171450</xdr:colOff>
      <xdr:row>140</xdr:row>
      <xdr:rowOff>47625</xdr:rowOff>
    </xdr:from>
    <xdr:to>
      <xdr:col>11</xdr:col>
      <xdr:colOff>171450</xdr:colOff>
      <xdr:row>159</xdr:row>
      <xdr:rowOff>76200</xdr:rowOff>
    </xdr:to>
    <xdr:graphicFrame macro="">
      <xdr:nvGraphicFramePr>
        <xdr:cNvPr id="8" name="Diagram 7"/>
        <xdr:cNvGraphicFramePr/>
      </xdr:nvGraphicFramePr>
      <xdr:xfrm>
        <a:off x="3362325" y="20050125"/>
        <a:ext cx="4572000" cy="2743200"/>
      </xdr:xfrm>
      <a:graphic>
        <a:graphicData uri="http://schemas.openxmlformats.org/drawingml/2006/chart">
          <c:chart xmlns:c="http://schemas.openxmlformats.org/drawingml/2006/chart" r:id="rId3"/>
        </a:graphicData>
      </a:graphic>
    </xdr:graphicFrame>
    <xdr:clientData/>
  </xdr:twoCellAnchor>
  <xdr:twoCellAnchor>
    <xdr:from>
      <xdr:col>5</xdr:col>
      <xdr:colOff>228600</xdr:colOff>
      <xdr:row>187</xdr:row>
      <xdr:rowOff>38100</xdr:rowOff>
    </xdr:from>
    <xdr:to>
      <xdr:col>11</xdr:col>
      <xdr:colOff>228600</xdr:colOff>
      <xdr:row>206</xdr:row>
      <xdr:rowOff>66675</xdr:rowOff>
    </xdr:to>
    <xdr:graphicFrame macro="">
      <xdr:nvGraphicFramePr>
        <xdr:cNvPr id="9" name="Diagram 8"/>
        <xdr:cNvGraphicFramePr/>
      </xdr:nvGraphicFramePr>
      <xdr:xfrm>
        <a:off x="3419475" y="26755725"/>
        <a:ext cx="4572000" cy="2743200"/>
      </xdr:xfrm>
      <a:graphic>
        <a:graphicData uri="http://schemas.openxmlformats.org/drawingml/2006/chart">
          <c:chart xmlns:c="http://schemas.openxmlformats.org/drawingml/2006/chart" r:id="rId4"/>
        </a:graphicData>
      </a:graphic>
    </xdr:graphicFrame>
    <xdr:clientData/>
  </xdr:twoCellAnchor>
  <xdr:twoCellAnchor>
    <xdr:from>
      <xdr:col>5</xdr:col>
      <xdr:colOff>409575</xdr:colOff>
      <xdr:row>88</xdr:row>
      <xdr:rowOff>0</xdr:rowOff>
    </xdr:from>
    <xdr:to>
      <xdr:col>11</xdr:col>
      <xdr:colOff>409575</xdr:colOff>
      <xdr:row>107</xdr:row>
      <xdr:rowOff>28575</xdr:rowOff>
    </xdr:to>
    <xdr:graphicFrame macro="">
      <xdr:nvGraphicFramePr>
        <xdr:cNvPr id="10" name="Diagram 9"/>
        <xdr:cNvGraphicFramePr/>
      </xdr:nvGraphicFramePr>
      <xdr:xfrm>
        <a:off x="3600450" y="12573000"/>
        <a:ext cx="4572000" cy="2743200"/>
      </xdr:xfrm>
      <a:graphic>
        <a:graphicData uri="http://schemas.openxmlformats.org/drawingml/2006/chart">
          <c:chart xmlns:c="http://schemas.openxmlformats.org/drawingml/2006/chart" r:id="rId5"/>
        </a:graphicData>
      </a:graphic>
    </xdr:graphicFrame>
    <xdr:clientData/>
  </xdr:twoCellAnchor>
  <xdr:twoCellAnchor>
    <xdr:from>
      <xdr:col>2</xdr:col>
      <xdr:colOff>38100</xdr:colOff>
      <xdr:row>256</xdr:row>
      <xdr:rowOff>66675</xdr:rowOff>
    </xdr:from>
    <xdr:to>
      <xdr:col>8</xdr:col>
      <xdr:colOff>409575</xdr:colOff>
      <xdr:row>277</xdr:row>
      <xdr:rowOff>66675</xdr:rowOff>
    </xdr:to>
    <xdr:graphicFrame macro="">
      <xdr:nvGraphicFramePr>
        <xdr:cNvPr id="12" name="Diagram 11"/>
        <xdr:cNvGraphicFramePr/>
      </xdr:nvGraphicFramePr>
      <xdr:xfrm>
        <a:off x="942975" y="36642675"/>
        <a:ext cx="4943475" cy="3000375"/>
      </xdr:xfrm>
      <a:graphic>
        <a:graphicData uri="http://schemas.openxmlformats.org/drawingml/2006/chart">
          <c:chart xmlns:c="http://schemas.openxmlformats.org/drawingml/2006/chart" r:id="rId6"/>
        </a:graphicData>
      </a:graphic>
    </xdr:graphicFrame>
    <xdr:clientData/>
  </xdr:twoCellAnchor>
  <xdr:twoCellAnchor>
    <xdr:from>
      <xdr:col>9</xdr:col>
      <xdr:colOff>619125</xdr:colOff>
      <xdr:row>256</xdr:row>
      <xdr:rowOff>66675</xdr:rowOff>
    </xdr:from>
    <xdr:to>
      <xdr:col>16</xdr:col>
      <xdr:colOff>409575</xdr:colOff>
      <xdr:row>277</xdr:row>
      <xdr:rowOff>66675</xdr:rowOff>
    </xdr:to>
    <xdr:graphicFrame macro="">
      <xdr:nvGraphicFramePr>
        <xdr:cNvPr id="13" name="Diagram 12"/>
        <xdr:cNvGraphicFramePr/>
      </xdr:nvGraphicFramePr>
      <xdr:xfrm>
        <a:off x="6858000" y="36642675"/>
        <a:ext cx="5124450" cy="3000375"/>
      </xdr:xfrm>
      <a:graphic>
        <a:graphicData uri="http://schemas.openxmlformats.org/drawingml/2006/chart">
          <c:chart xmlns:c="http://schemas.openxmlformats.org/drawingml/2006/chart" r:id="rId7"/>
        </a:graphicData>
      </a:graphic>
    </xdr:graphicFrame>
    <xdr:clientData/>
  </xdr:twoCellAnchor>
  <xdr:twoCellAnchor>
    <xdr:from>
      <xdr:col>2</xdr:col>
      <xdr:colOff>0</xdr:colOff>
      <xdr:row>322</xdr:row>
      <xdr:rowOff>57150</xdr:rowOff>
    </xdr:from>
    <xdr:to>
      <xdr:col>8</xdr:col>
      <xdr:colOff>371475</xdr:colOff>
      <xdr:row>343</xdr:row>
      <xdr:rowOff>57150</xdr:rowOff>
    </xdr:to>
    <xdr:graphicFrame macro="">
      <xdr:nvGraphicFramePr>
        <xdr:cNvPr id="22" name="Diagram 21"/>
        <xdr:cNvGraphicFramePr/>
      </xdr:nvGraphicFramePr>
      <xdr:xfrm>
        <a:off x="904875" y="46062900"/>
        <a:ext cx="4943475" cy="3000375"/>
      </xdr:xfrm>
      <a:graphic>
        <a:graphicData uri="http://schemas.openxmlformats.org/drawingml/2006/chart">
          <c:chart xmlns:c="http://schemas.openxmlformats.org/drawingml/2006/chart" r:id="rId8"/>
        </a:graphicData>
      </a:graphic>
    </xdr:graphicFrame>
    <xdr:clientData/>
  </xdr:twoCellAnchor>
  <xdr:twoCellAnchor>
    <xdr:from>
      <xdr:col>9</xdr:col>
      <xdr:colOff>581025</xdr:colOff>
      <xdr:row>322</xdr:row>
      <xdr:rowOff>57150</xdr:rowOff>
    </xdr:from>
    <xdr:to>
      <xdr:col>16</xdr:col>
      <xdr:colOff>371475</xdr:colOff>
      <xdr:row>343</xdr:row>
      <xdr:rowOff>57150</xdr:rowOff>
    </xdr:to>
    <xdr:graphicFrame macro="">
      <xdr:nvGraphicFramePr>
        <xdr:cNvPr id="23" name="Diagram 22"/>
        <xdr:cNvGraphicFramePr/>
      </xdr:nvGraphicFramePr>
      <xdr:xfrm>
        <a:off x="6819900" y="46062900"/>
        <a:ext cx="5124450" cy="300037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385</xdr:row>
      <xdr:rowOff>133350</xdr:rowOff>
    </xdr:from>
    <xdr:to>
      <xdr:col>8</xdr:col>
      <xdr:colOff>371475</xdr:colOff>
      <xdr:row>406</xdr:row>
      <xdr:rowOff>133350</xdr:rowOff>
    </xdr:to>
    <xdr:graphicFrame macro="">
      <xdr:nvGraphicFramePr>
        <xdr:cNvPr id="24" name="Diagram 23"/>
        <xdr:cNvGraphicFramePr/>
      </xdr:nvGraphicFramePr>
      <xdr:xfrm>
        <a:off x="904875" y="55140225"/>
        <a:ext cx="4943475" cy="3000375"/>
      </xdr:xfrm>
      <a:graphic>
        <a:graphicData uri="http://schemas.openxmlformats.org/drawingml/2006/chart">
          <c:chart xmlns:c="http://schemas.openxmlformats.org/drawingml/2006/chart" r:id="rId10"/>
        </a:graphicData>
      </a:graphic>
    </xdr:graphicFrame>
    <xdr:clientData/>
  </xdr:twoCellAnchor>
  <xdr:twoCellAnchor>
    <xdr:from>
      <xdr:col>9</xdr:col>
      <xdr:colOff>581025</xdr:colOff>
      <xdr:row>385</xdr:row>
      <xdr:rowOff>133350</xdr:rowOff>
    </xdr:from>
    <xdr:to>
      <xdr:col>16</xdr:col>
      <xdr:colOff>371475</xdr:colOff>
      <xdr:row>406</xdr:row>
      <xdr:rowOff>133350</xdr:rowOff>
    </xdr:to>
    <xdr:graphicFrame macro="">
      <xdr:nvGraphicFramePr>
        <xdr:cNvPr id="25" name="Diagram 24"/>
        <xdr:cNvGraphicFramePr/>
      </xdr:nvGraphicFramePr>
      <xdr:xfrm>
        <a:off x="6819900" y="55140225"/>
        <a:ext cx="5124450" cy="3000375"/>
      </xdr:xfrm>
      <a:graphic>
        <a:graphicData uri="http://schemas.openxmlformats.org/drawingml/2006/chart">
          <c:chart xmlns:c="http://schemas.openxmlformats.org/drawingml/2006/chart" r:id="rId11"/>
        </a:graphicData>
      </a:graphic>
    </xdr:graphicFrame>
    <xdr:clientData/>
  </xdr:twoCellAnchor>
  <xdr:twoCellAnchor>
    <xdr:from>
      <xdr:col>2</xdr:col>
      <xdr:colOff>9525</xdr:colOff>
      <xdr:row>451</xdr:row>
      <xdr:rowOff>9525</xdr:rowOff>
    </xdr:from>
    <xdr:to>
      <xdr:col>8</xdr:col>
      <xdr:colOff>381000</xdr:colOff>
      <xdr:row>472</xdr:row>
      <xdr:rowOff>9525</xdr:rowOff>
    </xdr:to>
    <xdr:graphicFrame macro="">
      <xdr:nvGraphicFramePr>
        <xdr:cNvPr id="28" name="Diagram 27"/>
        <xdr:cNvGraphicFramePr/>
      </xdr:nvGraphicFramePr>
      <xdr:xfrm>
        <a:off x="914400" y="64446150"/>
        <a:ext cx="4943475" cy="3000375"/>
      </xdr:xfrm>
      <a:graphic>
        <a:graphicData uri="http://schemas.openxmlformats.org/drawingml/2006/chart">
          <c:chart xmlns:c="http://schemas.openxmlformats.org/drawingml/2006/chart" r:id="rId12"/>
        </a:graphicData>
      </a:graphic>
    </xdr:graphicFrame>
    <xdr:clientData/>
  </xdr:twoCellAnchor>
  <xdr:twoCellAnchor>
    <xdr:from>
      <xdr:col>9</xdr:col>
      <xdr:colOff>590550</xdr:colOff>
      <xdr:row>451</xdr:row>
      <xdr:rowOff>9525</xdr:rowOff>
    </xdr:from>
    <xdr:to>
      <xdr:col>16</xdr:col>
      <xdr:colOff>381000</xdr:colOff>
      <xdr:row>472</xdr:row>
      <xdr:rowOff>9525</xdr:rowOff>
    </xdr:to>
    <xdr:graphicFrame macro="">
      <xdr:nvGraphicFramePr>
        <xdr:cNvPr id="29" name="Diagram 28"/>
        <xdr:cNvGraphicFramePr/>
      </xdr:nvGraphicFramePr>
      <xdr:xfrm>
        <a:off x="6829425" y="64446150"/>
        <a:ext cx="5124450" cy="3000375"/>
      </xdr:xfrm>
      <a:graphic>
        <a:graphicData uri="http://schemas.openxmlformats.org/drawingml/2006/chart">
          <c:chart xmlns:c="http://schemas.openxmlformats.org/drawingml/2006/chart" r:id="rId13"/>
        </a:graphicData>
      </a:graphic>
    </xdr:graphicFrame>
    <xdr:clientData/>
  </xdr:twoCellAnchor>
  <xdr:twoCellAnchor>
    <xdr:from>
      <xdr:col>2</xdr:col>
      <xdr:colOff>95250</xdr:colOff>
      <xdr:row>515</xdr:row>
      <xdr:rowOff>133350</xdr:rowOff>
    </xdr:from>
    <xdr:to>
      <xdr:col>8</xdr:col>
      <xdr:colOff>466725</xdr:colOff>
      <xdr:row>536</xdr:row>
      <xdr:rowOff>133350</xdr:rowOff>
    </xdr:to>
    <xdr:graphicFrame macro="">
      <xdr:nvGraphicFramePr>
        <xdr:cNvPr id="30" name="Diagram 29"/>
        <xdr:cNvGraphicFramePr/>
      </xdr:nvGraphicFramePr>
      <xdr:xfrm>
        <a:off x="1000125" y="73713975"/>
        <a:ext cx="4943475" cy="3000375"/>
      </xdr:xfrm>
      <a:graphic>
        <a:graphicData uri="http://schemas.openxmlformats.org/drawingml/2006/chart">
          <c:chart xmlns:c="http://schemas.openxmlformats.org/drawingml/2006/chart" r:id="rId14"/>
        </a:graphicData>
      </a:graphic>
    </xdr:graphicFrame>
    <xdr:clientData/>
  </xdr:twoCellAnchor>
  <xdr:twoCellAnchor>
    <xdr:from>
      <xdr:col>9</xdr:col>
      <xdr:colOff>676275</xdr:colOff>
      <xdr:row>515</xdr:row>
      <xdr:rowOff>133350</xdr:rowOff>
    </xdr:from>
    <xdr:to>
      <xdr:col>16</xdr:col>
      <xdr:colOff>466725</xdr:colOff>
      <xdr:row>536</xdr:row>
      <xdr:rowOff>133350</xdr:rowOff>
    </xdr:to>
    <xdr:graphicFrame macro="">
      <xdr:nvGraphicFramePr>
        <xdr:cNvPr id="31" name="Diagram 30"/>
        <xdr:cNvGraphicFramePr/>
      </xdr:nvGraphicFramePr>
      <xdr:xfrm>
        <a:off x="6915150" y="73713975"/>
        <a:ext cx="5124450" cy="3000375"/>
      </xdr:xfrm>
      <a:graphic>
        <a:graphicData uri="http://schemas.openxmlformats.org/drawingml/2006/chart">
          <c:chart xmlns:c="http://schemas.openxmlformats.org/drawingml/2006/chart" r:id="rId15"/>
        </a:graphicData>
      </a:graphic>
    </xdr:graphicFrame>
    <xdr:clientData/>
  </xdr:twoCellAnchor>
  <xdr:twoCellAnchor>
    <xdr:from>
      <xdr:col>17</xdr:col>
      <xdr:colOff>142875</xdr:colOff>
      <xdr:row>564</xdr:row>
      <xdr:rowOff>19050</xdr:rowOff>
    </xdr:from>
    <xdr:to>
      <xdr:col>23</xdr:col>
      <xdr:colOff>762000</xdr:colOff>
      <xdr:row>586</xdr:row>
      <xdr:rowOff>57150</xdr:rowOff>
    </xdr:to>
    <xdr:graphicFrame macro="">
      <xdr:nvGraphicFramePr>
        <xdr:cNvPr id="19" name="Diagram 18"/>
        <xdr:cNvGraphicFramePr/>
      </xdr:nvGraphicFramePr>
      <xdr:xfrm>
        <a:off x="12477750" y="80600550"/>
        <a:ext cx="5191125" cy="3181350"/>
      </xdr:xfrm>
      <a:graphic>
        <a:graphicData uri="http://schemas.openxmlformats.org/drawingml/2006/chart">
          <c:chart xmlns:c="http://schemas.openxmlformats.org/drawingml/2006/chart" r:id="rId16"/>
        </a:graphicData>
      </a:graphic>
    </xdr:graphicFrame>
    <xdr:clientData/>
  </xdr:twoCellAnchor>
  <xdr:twoCellAnchor>
    <xdr:from>
      <xdr:col>17</xdr:col>
      <xdr:colOff>171450</xdr:colOff>
      <xdr:row>603</xdr:row>
      <xdr:rowOff>38100</xdr:rowOff>
    </xdr:from>
    <xdr:to>
      <xdr:col>24</xdr:col>
      <xdr:colOff>47625</xdr:colOff>
      <xdr:row>625</xdr:row>
      <xdr:rowOff>66675</xdr:rowOff>
    </xdr:to>
    <xdr:graphicFrame macro="">
      <xdr:nvGraphicFramePr>
        <xdr:cNvPr id="20" name="Diagram 19"/>
        <xdr:cNvGraphicFramePr/>
      </xdr:nvGraphicFramePr>
      <xdr:xfrm>
        <a:off x="12506325" y="86191725"/>
        <a:ext cx="5210175" cy="3171825"/>
      </xdr:xfrm>
      <a:graphic>
        <a:graphicData uri="http://schemas.openxmlformats.org/drawingml/2006/chart">
          <c:chart xmlns:c="http://schemas.openxmlformats.org/drawingml/2006/chart" r:id="rId17"/>
        </a:graphicData>
      </a:graphic>
    </xdr:graphicFrame>
    <xdr:clientData/>
  </xdr:twoCellAnchor>
  <xdr:twoCellAnchor>
    <xdr:from>
      <xdr:col>3</xdr:col>
      <xdr:colOff>352425</xdr:colOff>
      <xdr:row>564</xdr:row>
      <xdr:rowOff>9525</xdr:rowOff>
    </xdr:from>
    <xdr:to>
      <xdr:col>10</xdr:col>
      <xdr:colOff>209550</xdr:colOff>
      <xdr:row>586</xdr:row>
      <xdr:rowOff>47625</xdr:rowOff>
    </xdr:to>
    <xdr:graphicFrame macro="">
      <xdr:nvGraphicFramePr>
        <xdr:cNvPr id="21" name="Diagram 20"/>
        <xdr:cNvGraphicFramePr/>
      </xdr:nvGraphicFramePr>
      <xdr:xfrm>
        <a:off x="2019300" y="80591025"/>
        <a:ext cx="5191125" cy="3181350"/>
      </xdr:xfrm>
      <a:graphic>
        <a:graphicData uri="http://schemas.openxmlformats.org/drawingml/2006/chart">
          <c:chart xmlns:c="http://schemas.openxmlformats.org/drawingml/2006/chart" r:id="rId18"/>
        </a:graphicData>
      </a:graphic>
    </xdr:graphicFrame>
    <xdr:clientData/>
  </xdr:twoCellAnchor>
  <xdr:twoCellAnchor>
    <xdr:from>
      <xdr:col>3</xdr:col>
      <xdr:colOff>466725</xdr:colOff>
      <xdr:row>603</xdr:row>
      <xdr:rowOff>85725</xdr:rowOff>
    </xdr:from>
    <xdr:to>
      <xdr:col>10</xdr:col>
      <xdr:colOff>342900</xdr:colOff>
      <xdr:row>625</xdr:row>
      <xdr:rowOff>114300</xdr:rowOff>
    </xdr:to>
    <xdr:graphicFrame macro="">
      <xdr:nvGraphicFramePr>
        <xdr:cNvPr id="26" name="Diagram 25"/>
        <xdr:cNvGraphicFramePr/>
      </xdr:nvGraphicFramePr>
      <xdr:xfrm>
        <a:off x="2133600" y="86239350"/>
        <a:ext cx="5210175" cy="3171825"/>
      </xdr:xfrm>
      <a:graphic>
        <a:graphicData uri="http://schemas.openxmlformats.org/drawingml/2006/chart">
          <c:chart xmlns:c="http://schemas.openxmlformats.org/drawingml/2006/chart" r:id="rId19"/>
        </a:graphicData>
      </a:graphic>
    </xdr:graphicFrame>
    <xdr:clientData/>
  </xdr:twoCellAnchor>
  <xdr:twoCellAnchor>
    <xdr:from>
      <xdr:col>17</xdr:col>
      <xdr:colOff>85725</xdr:colOff>
      <xdr:row>667</xdr:row>
      <xdr:rowOff>28575</xdr:rowOff>
    </xdr:from>
    <xdr:to>
      <xdr:col>23</xdr:col>
      <xdr:colOff>561975</xdr:colOff>
      <xdr:row>690</xdr:row>
      <xdr:rowOff>19050</xdr:rowOff>
    </xdr:to>
    <xdr:graphicFrame macro="">
      <xdr:nvGraphicFramePr>
        <xdr:cNvPr id="27" name="Diagram 26"/>
        <xdr:cNvGraphicFramePr/>
      </xdr:nvGraphicFramePr>
      <xdr:xfrm>
        <a:off x="12420600" y="95326200"/>
        <a:ext cx="5048250" cy="3276600"/>
      </xdr:xfrm>
      <a:graphic>
        <a:graphicData uri="http://schemas.openxmlformats.org/drawingml/2006/chart">
          <c:chart xmlns:c="http://schemas.openxmlformats.org/drawingml/2006/chart" r:id="rId20"/>
        </a:graphicData>
      </a:graphic>
    </xdr:graphicFrame>
    <xdr:clientData/>
  </xdr:twoCellAnchor>
  <xdr:twoCellAnchor>
    <xdr:from>
      <xdr:col>4</xdr:col>
      <xdr:colOff>409575</xdr:colOff>
      <xdr:row>667</xdr:row>
      <xdr:rowOff>9525</xdr:rowOff>
    </xdr:from>
    <xdr:to>
      <xdr:col>11</xdr:col>
      <xdr:colOff>123825</xdr:colOff>
      <xdr:row>690</xdr:row>
      <xdr:rowOff>0</xdr:rowOff>
    </xdr:to>
    <xdr:graphicFrame macro="">
      <xdr:nvGraphicFramePr>
        <xdr:cNvPr id="32" name="Diagram 31"/>
        <xdr:cNvGraphicFramePr/>
      </xdr:nvGraphicFramePr>
      <xdr:xfrm>
        <a:off x="2838450" y="95307150"/>
        <a:ext cx="5048250" cy="3276600"/>
      </xdr:xfrm>
      <a:graphic>
        <a:graphicData uri="http://schemas.openxmlformats.org/drawingml/2006/chart">
          <c:chart xmlns:c="http://schemas.openxmlformats.org/drawingml/2006/chart" r:id="rId21"/>
        </a:graphicData>
      </a:graphic>
    </xdr:graphicFrame>
    <xdr:clientData/>
  </xdr:twoCellAnchor>
  <xdr:twoCellAnchor>
    <xdr:from>
      <xdr:col>17</xdr:col>
      <xdr:colOff>133350</xdr:colOff>
      <xdr:row>711</xdr:row>
      <xdr:rowOff>95250</xdr:rowOff>
    </xdr:from>
    <xdr:to>
      <xdr:col>24</xdr:col>
      <xdr:colOff>219075</xdr:colOff>
      <xdr:row>735</xdr:row>
      <xdr:rowOff>85725</xdr:rowOff>
    </xdr:to>
    <xdr:graphicFrame macro="">
      <xdr:nvGraphicFramePr>
        <xdr:cNvPr id="33" name="Diagram 32"/>
        <xdr:cNvGraphicFramePr/>
      </xdr:nvGraphicFramePr>
      <xdr:xfrm>
        <a:off x="12468225" y="101679375"/>
        <a:ext cx="5419725" cy="3419475"/>
      </xdr:xfrm>
      <a:graphic>
        <a:graphicData uri="http://schemas.openxmlformats.org/drawingml/2006/chart">
          <c:chart xmlns:c="http://schemas.openxmlformats.org/drawingml/2006/chart" r:id="rId22"/>
        </a:graphicData>
      </a:graphic>
    </xdr:graphicFrame>
    <xdr:clientData/>
  </xdr:twoCellAnchor>
  <xdr:twoCellAnchor>
    <xdr:from>
      <xdr:col>3</xdr:col>
      <xdr:colOff>733425</xdr:colOff>
      <xdr:row>711</xdr:row>
      <xdr:rowOff>76200</xdr:rowOff>
    </xdr:from>
    <xdr:to>
      <xdr:col>11</xdr:col>
      <xdr:colOff>57150</xdr:colOff>
      <xdr:row>735</xdr:row>
      <xdr:rowOff>66675</xdr:rowOff>
    </xdr:to>
    <xdr:graphicFrame macro="">
      <xdr:nvGraphicFramePr>
        <xdr:cNvPr id="34" name="Diagram 33"/>
        <xdr:cNvGraphicFramePr/>
      </xdr:nvGraphicFramePr>
      <xdr:xfrm>
        <a:off x="2400300" y="101660325"/>
        <a:ext cx="5419725" cy="3419475"/>
      </xdr:xfrm>
      <a:graphic>
        <a:graphicData uri="http://schemas.openxmlformats.org/drawingml/2006/chart">
          <c:chart xmlns:c="http://schemas.openxmlformats.org/drawingml/2006/chart" r:id="rId23"/>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sheetPr>
  <dimension ref="A1:A1"/>
  <sheetViews>
    <sheetView tabSelected="1" workbookViewId="0" topLeftCell="A1">
      <selection activeCell="B2" sqref="B2"/>
    </sheetView>
  </sheetViews>
  <sheetFormatPr defaultColWidth="11.421875" defaultRowHeight="15"/>
  <sheetData/>
  <printOptions/>
  <pageMargins left="0.7" right="0.7" top="0.787401575" bottom="0.7874015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X723"/>
  <sheetViews>
    <sheetView workbookViewId="0" topLeftCell="A138">
      <selection activeCell="R176" sqref="R176"/>
    </sheetView>
  </sheetViews>
  <sheetFormatPr defaultColWidth="11.421875" defaultRowHeight="11.25" customHeight="1"/>
  <cols>
    <col min="1" max="1" width="2.140625" style="1" customWidth="1"/>
    <col min="2" max="23" width="11.421875" style="1" customWidth="1"/>
    <col min="24" max="24" width="2.140625" style="1" customWidth="1"/>
    <col min="25" max="16384" width="11.421875" style="1" customWidth="1"/>
  </cols>
  <sheetData>
    <row r="1" spans="1:24" ht="11.25" customHeight="1">
      <c r="A1" s="88"/>
      <c r="B1" s="88"/>
      <c r="C1" s="88"/>
      <c r="D1" s="88"/>
      <c r="E1" s="88"/>
      <c r="F1" s="88"/>
      <c r="G1" s="88"/>
      <c r="H1" s="88"/>
      <c r="I1" s="88"/>
      <c r="J1" s="88"/>
      <c r="K1" s="88"/>
      <c r="L1" s="88"/>
      <c r="M1" s="88"/>
      <c r="N1" s="88"/>
      <c r="O1" s="88"/>
      <c r="P1" s="88"/>
      <c r="Q1" s="88"/>
      <c r="R1" s="88"/>
      <c r="S1" s="88"/>
      <c r="T1" s="88"/>
      <c r="U1" s="88"/>
      <c r="V1" s="88"/>
      <c r="W1" s="88"/>
      <c r="X1" s="88"/>
    </row>
    <row r="2" spans="1:24" ht="11.25" customHeight="1" thickBot="1">
      <c r="A2" s="88"/>
      <c r="B2" s="82"/>
      <c r="C2" s="82"/>
      <c r="D2" s="82"/>
      <c r="E2" s="82"/>
      <c r="F2" s="82"/>
      <c r="G2" s="236" t="s">
        <v>29</v>
      </c>
      <c r="H2" s="236"/>
      <c r="I2" s="236"/>
      <c r="J2" s="82"/>
      <c r="K2" s="82"/>
      <c r="L2" s="82"/>
      <c r="M2" s="82"/>
      <c r="N2" s="82"/>
      <c r="O2" s="82"/>
      <c r="P2" s="82"/>
      <c r="Q2" s="82"/>
      <c r="R2" s="82"/>
      <c r="S2" s="82"/>
      <c r="T2" s="82"/>
      <c r="U2" s="82"/>
      <c r="V2" s="82"/>
      <c r="W2" s="82"/>
      <c r="X2" s="88"/>
    </row>
    <row r="3" spans="1:24" ht="11.25" customHeight="1" thickBot="1" thickTop="1">
      <c r="A3" s="88"/>
      <c r="B3" s="82"/>
      <c r="C3" s="82"/>
      <c r="D3" s="82"/>
      <c r="E3" s="82"/>
      <c r="F3" s="82"/>
      <c r="G3" s="236"/>
      <c r="H3" s="236"/>
      <c r="I3" s="236"/>
      <c r="J3" s="82"/>
      <c r="K3" s="82"/>
      <c r="L3" s="82"/>
      <c r="M3" s="82"/>
      <c r="N3" s="82"/>
      <c r="O3" s="82"/>
      <c r="P3" s="82"/>
      <c r="Q3" s="82"/>
      <c r="R3" s="82"/>
      <c r="S3" s="82"/>
      <c r="T3" s="82"/>
      <c r="U3" s="82"/>
      <c r="V3" s="82"/>
      <c r="W3" s="82"/>
      <c r="X3" s="88"/>
    </row>
    <row r="4" spans="1:24" ht="11.25" customHeight="1" thickTop="1">
      <c r="A4" s="88"/>
      <c r="B4" s="82"/>
      <c r="C4" s="82"/>
      <c r="D4" s="82"/>
      <c r="E4" s="82"/>
      <c r="F4" s="82"/>
      <c r="G4" s="82"/>
      <c r="H4" s="82"/>
      <c r="I4" s="82"/>
      <c r="J4" s="82"/>
      <c r="K4" s="82"/>
      <c r="L4" s="82"/>
      <c r="M4" s="82"/>
      <c r="N4" s="82"/>
      <c r="O4" s="82"/>
      <c r="P4" s="82"/>
      <c r="Q4" s="82"/>
      <c r="R4" s="82"/>
      <c r="S4" s="82"/>
      <c r="T4" s="82"/>
      <c r="U4" s="82"/>
      <c r="V4" s="82"/>
      <c r="W4" s="82"/>
      <c r="X4" s="88"/>
    </row>
    <row r="5" spans="1:24" ht="11.25" customHeight="1">
      <c r="A5" s="88"/>
      <c r="B5" s="82"/>
      <c r="C5" s="82"/>
      <c r="D5" s="82"/>
      <c r="E5" s="82"/>
      <c r="F5" s="258" t="s">
        <v>347</v>
      </c>
      <c r="G5" s="258"/>
      <c r="H5" s="258"/>
      <c r="I5" s="258"/>
      <c r="J5" s="258"/>
      <c r="K5" s="203"/>
      <c r="L5" s="203"/>
      <c r="M5" s="82"/>
      <c r="N5" s="82"/>
      <c r="O5" s="82"/>
      <c r="P5" s="82"/>
      <c r="Q5" s="82"/>
      <c r="R5" s="82"/>
      <c r="S5" s="82"/>
      <c r="T5" s="82"/>
      <c r="U5" s="82"/>
      <c r="V5" s="82"/>
      <c r="W5" s="82"/>
      <c r="X5" s="88"/>
    </row>
    <row r="6" spans="1:24" ht="11.25" customHeight="1">
      <c r="A6" s="88"/>
      <c r="B6" s="82"/>
      <c r="C6" s="82"/>
      <c r="D6" s="82"/>
      <c r="E6" s="203"/>
      <c r="F6" s="258"/>
      <c r="G6" s="258"/>
      <c r="H6" s="258"/>
      <c r="I6" s="258"/>
      <c r="J6" s="258"/>
      <c r="K6" s="203"/>
      <c r="L6" s="203"/>
      <c r="M6" s="82"/>
      <c r="N6" s="82"/>
      <c r="O6" s="82"/>
      <c r="P6" s="82"/>
      <c r="Q6" s="82"/>
      <c r="R6" s="82"/>
      <c r="S6" s="82"/>
      <c r="T6" s="82"/>
      <c r="U6" s="82"/>
      <c r="V6" s="82"/>
      <c r="W6" s="82"/>
      <c r="X6" s="88"/>
    </row>
    <row r="7" spans="1:24" ht="11.25" customHeight="1">
      <c r="A7" s="88"/>
      <c r="B7" s="82"/>
      <c r="C7" s="82"/>
      <c r="D7" s="82"/>
      <c r="E7" s="203"/>
      <c r="F7" s="258"/>
      <c r="G7" s="258"/>
      <c r="H7" s="258"/>
      <c r="I7" s="258"/>
      <c r="J7" s="258"/>
      <c r="K7" s="203"/>
      <c r="L7" s="203"/>
      <c r="M7" s="82"/>
      <c r="N7" s="82"/>
      <c r="O7" s="82"/>
      <c r="P7" s="82"/>
      <c r="Q7" s="82"/>
      <c r="R7" s="82"/>
      <c r="S7" s="82"/>
      <c r="T7" s="82"/>
      <c r="U7" s="82"/>
      <c r="V7" s="82"/>
      <c r="W7" s="82"/>
      <c r="X7" s="88"/>
    </row>
    <row r="8" spans="1:24" ht="11.25" customHeight="1">
      <c r="A8" s="88"/>
      <c r="B8" s="82"/>
      <c r="C8" s="120" t="s">
        <v>258</v>
      </c>
      <c r="D8" s="82"/>
      <c r="E8" s="82"/>
      <c r="F8" s="82"/>
      <c r="G8" s="82"/>
      <c r="H8" s="82"/>
      <c r="I8" s="82"/>
      <c r="J8" s="82"/>
      <c r="K8" s="82"/>
      <c r="L8" s="82"/>
      <c r="M8" s="82"/>
      <c r="N8" s="82"/>
      <c r="O8" s="82"/>
      <c r="P8" s="82"/>
      <c r="Q8" s="82"/>
      <c r="R8" s="82"/>
      <c r="S8" s="82"/>
      <c r="T8" s="82"/>
      <c r="U8" s="82"/>
      <c r="V8" s="82"/>
      <c r="W8" s="82"/>
      <c r="X8" s="88"/>
    </row>
    <row r="9" spans="1:24" ht="11.25" customHeight="1">
      <c r="A9" s="88"/>
      <c r="B9" s="82"/>
      <c r="C9" s="82" t="s">
        <v>257</v>
      </c>
      <c r="D9" s="82"/>
      <c r="E9" s="82"/>
      <c r="F9" s="82"/>
      <c r="G9" s="82"/>
      <c r="H9" s="82"/>
      <c r="I9" s="82"/>
      <c r="J9" s="82"/>
      <c r="K9" s="82"/>
      <c r="L9" s="82"/>
      <c r="M9" s="82"/>
      <c r="N9" s="82"/>
      <c r="O9" s="82"/>
      <c r="P9" s="82"/>
      <c r="Q9" s="82"/>
      <c r="R9" s="82"/>
      <c r="S9" s="82"/>
      <c r="T9" s="82"/>
      <c r="U9" s="82"/>
      <c r="V9" s="82"/>
      <c r="W9" s="82"/>
      <c r="X9" s="88"/>
    </row>
    <row r="10" spans="1:24" ht="11.25" customHeight="1">
      <c r="A10" s="88"/>
      <c r="B10" s="82"/>
      <c r="C10" s="82"/>
      <c r="D10" s="82"/>
      <c r="E10" s="82"/>
      <c r="F10" s="82"/>
      <c r="G10" s="82"/>
      <c r="H10" s="82"/>
      <c r="I10" s="82"/>
      <c r="J10" s="82"/>
      <c r="K10" s="82"/>
      <c r="L10" s="82"/>
      <c r="M10" s="82"/>
      <c r="N10" s="82"/>
      <c r="O10" s="82"/>
      <c r="P10" s="82"/>
      <c r="Q10" s="82"/>
      <c r="R10" s="82"/>
      <c r="S10" s="82"/>
      <c r="T10" s="82"/>
      <c r="U10" s="82"/>
      <c r="V10" s="82"/>
      <c r="W10" s="82"/>
      <c r="X10" s="88"/>
    </row>
    <row r="11" spans="1:24" ht="11.25" customHeight="1">
      <c r="A11" s="88"/>
      <c r="B11" s="82"/>
      <c r="C11" s="82"/>
      <c r="D11" s="82"/>
      <c r="E11" s="130"/>
      <c r="F11" s="130"/>
      <c r="G11" s="130"/>
      <c r="H11" s="130"/>
      <c r="I11" s="130"/>
      <c r="J11" s="130"/>
      <c r="K11" s="82"/>
      <c r="L11" s="82"/>
      <c r="M11" s="82"/>
      <c r="N11" s="82"/>
      <c r="O11" s="82"/>
      <c r="P11" s="82"/>
      <c r="Q11" s="82"/>
      <c r="R11" s="82"/>
      <c r="S11" s="82"/>
      <c r="T11" s="82"/>
      <c r="U11" s="82"/>
      <c r="V11" s="82"/>
      <c r="W11" s="82"/>
      <c r="X11" s="88"/>
    </row>
    <row r="12" spans="1:24" ht="11.25" customHeight="1">
      <c r="A12" s="88"/>
      <c r="B12" s="82"/>
      <c r="C12" s="82"/>
      <c r="D12" s="82"/>
      <c r="E12" s="82"/>
      <c r="F12" s="82"/>
      <c r="G12" s="82"/>
      <c r="H12" s="82"/>
      <c r="I12" s="82"/>
      <c r="J12" s="82"/>
      <c r="K12" s="82"/>
      <c r="L12" s="82"/>
      <c r="M12" s="82"/>
      <c r="N12" s="82"/>
      <c r="O12" s="82"/>
      <c r="P12" s="82"/>
      <c r="Q12" s="82"/>
      <c r="R12" s="82"/>
      <c r="S12" s="82"/>
      <c r="T12" s="82"/>
      <c r="U12" s="82"/>
      <c r="V12" s="82"/>
      <c r="W12" s="82"/>
      <c r="X12" s="88"/>
    </row>
    <row r="13" spans="1:24" ht="11.25" customHeight="1">
      <c r="A13" s="88"/>
      <c r="B13" s="82"/>
      <c r="C13" s="82" t="s">
        <v>23</v>
      </c>
      <c r="D13" s="82"/>
      <c r="E13" s="82"/>
      <c r="F13" s="82"/>
      <c r="G13" s="82"/>
      <c r="H13" s="82"/>
      <c r="I13" s="82"/>
      <c r="J13" s="82"/>
      <c r="K13" s="82"/>
      <c r="L13" s="82"/>
      <c r="M13" s="82"/>
      <c r="N13" s="82"/>
      <c r="O13" s="82"/>
      <c r="P13" s="82"/>
      <c r="Q13" s="82"/>
      <c r="R13" s="82"/>
      <c r="S13" s="82"/>
      <c r="T13" s="82"/>
      <c r="U13" s="82"/>
      <c r="V13" s="82"/>
      <c r="W13" s="82"/>
      <c r="X13" s="88"/>
    </row>
    <row r="14" spans="1:24" ht="11.25" customHeight="1">
      <c r="A14" s="88"/>
      <c r="B14" s="82"/>
      <c r="C14" s="82" t="s">
        <v>30</v>
      </c>
      <c r="D14" s="82"/>
      <c r="E14" s="82"/>
      <c r="F14" s="82"/>
      <c r="G14" s="82"/>
      <c r="H14" s="82"/>
      <c r="I14" s="82"/>
      <c r="J14" s="82"/>
      <c r="K14" s="82"/>
      <c r="L14" s="82"/>
      <c r="M14" s="82"/>
      <c r="N14" s="82"/>
      <c r="O14" s="82"/>
      <c r="P14" s="82"/>
      <c r="Q14" s="82"/>
      <c r="R14" s="82"/>
      <c r="S14" s="82"/>
      <c r="T14" s="82"/>
      <c r="U14" s="82"/>
      <c r="V14" s="82"/>
      <c r="W14" s="82"/>
      <c r="X14" s="88"/>
    </row>
    <row r="15" spans="1:24" ht="11.25" customHeight="1">
      <c r="A15" s="88"/>
      <c r="B15" s="82"/>
      <c r="C15" s="82" t="s">
        <v>14</v>
      </c>
      <c r="D15" s="82"/>
      <c r="E15" s="82" t="s">
        <v>219</v>
      </c>
      <c r="F15" s="82"/>
      <c r="G15" s="82" t="s">
        <v>41</v>
      </c>
      <c r="H15" s="82"/>
      <c r="I15" s="82" t="s">
        <v>42</v>
      </c>
      <c r="J15" s="82"/>
      <c r="K15" s="82" t="s">
        <v>43</v>
      </c>
      <c r="L15" s="82"/>
      <c r="M15" s="82" t="s">
        <v>65</v>
      </c>
      <c r="N15" s="82"/>
      <c r="O15" s="82"/>
      <c r="P15" s="82"/>
      <c r="Q15" s="82"/>
      <c r="R15" s="82"/>
      <c r="S15" s="82"/>
      <c r="T15" s="82"/>
      <c r="U15" s="82"/>
      <c r="V15" s="82"/>
      <c r="W15" s="82"/>
      <c r="X15" s="88"/>
    </row>
    <row r="16" spans="1:24" ht="11.25" customHeight="1">
      <c r="A16" s="88"/>
      <c r="B16" s="82"/>
      <c r="C16" s="20"/>
      <c r="E16" s="20"/>
      <c r="G16" s="20"/>
      <c r="I16" s="20"/>
      <c r="K16" s="20"/>
      <c r="M16" s="21">
        <f>C16+E16+G16+I16+K16</f>
        <v>0</v>
      </c>
      <c r="N16" s="82"/>
      <c r="O16" s="82"/>
      <c r="P16" s="82"/>
      <c r="Q16" s="82"/>
      <c r="R16" s="82"/>
      <c r="S16" s="82"/>
      <c r="T16" s="82"/>
      <c r="U16" s="82"/>
      <c r="V16" s="82"/>
      <c r="W16" s="82"/>
      <c r="X16" s="88"/>
    </row>
    <row r="17" spans="1:24" ht="11.25" customHeight="1">
      <c r="A17" s="88"/>
      <c r="B17" s="82"/>
      <c r="C17" s="82"/>
      <c r="D17" s="82"/>
      <c r="E17" s="82"/>
      <c r="F17" s="82"/>
      <c r="G17" s="82"/>
      <c r="H17" s="82"/>
      <c r="I17" s="82"/>
      <c r="J17" s="82"/>
      <c r="K17" s="82"/>
      <c r="L17" s="82"/>
      <c r="M17" s="82"/>
      <c r="N17" s="82"/>
      <c r="O17" s="82"/>
      <c r="P17" s="82"/>
      <c r="Q17" s="82"/>
      <c r="R17" s="82"/>
      <c r="S17" s="82"/>
      <c r="T17" s="82"/>
      <c r="U17" s="82"/>
      <c r="V17" s="82"/>
      <c r="W17" s="82"/>
      <c r="X17" s="88"/>
    </row>
    <row r="18" spans="1:24" ht="11.25" customHeight="1">
      <c r="A18" s="88"/>
      <c r="B18" s="82"/>
      <c r="C18" s="82"/>
      <c r="D18" s="82"/>
      <c r="E18" s="82"/>
      <c r="F18" s="82"/>
      <c r="G18" s="82"/>
      <c r="H18" s="82"/>
      <c r="I18" s="82"/>
      <c r="J18" s="82"/>
      <c r="K18" s="82"/>
      <c r="L18" s="82"/>
      <c r="M18" s="82"/>
      <c r="N18" s="82"/>
      <c r="O18" s="82"/>
      <c r="P18" s="82"/>
      <c r="Q18" s="82"/>
      <c r="R18" s="82"/>
      <c r="S18" s="82"/>
      <c r="T18" s="82"/>
      <c r="U18" s="82"/>
      <c r="V18" s="82"/>
      <c r="W18" s="82"/>
      <c r="X18" s="88"/>
    </row>
    <row r="19" spans="1:24" ht="11.25" customHeight="1">
      <c r="A19" s="88"/>
      <c r="B19" s="82"/>
      <c r="C19" s="82"/>
      <c r="D19" s="82"/>
      <c r="E19" s="82"/>
      <c r="F19" s="82"/>
      <c r="G19" s="82"/>
      <c r="H19" s="82"/>
      <c r="I19" s="82"/>
      <c r="J19" s="82"/>
      <c r="K19" s="82"/>
      <c r="L19" s="82"/>
      <c r="M19" s="82"/>
      <c r="N19" s="82"/>
      <c r="O19" s="82"/>
      <c r="P19" s="82"/>
      <c r="Q19" s="82"/>
      <c r="R19" s="82"/>
      <c r="S19" s="82"/>
      <c r="T19" s="82"/>
      <c r="U19" s="82"/>
      <c r="V19" s="82"/>
      <c r="W19" s="82"/>
      <c r="X19" s="88"/>
    </row>
    <row r="20" spans="1:24" ht="11.25" customHeight="1">
      <c r="A20" s="88"/>
      <c r="B20" s="82"/>
      <c r="D20" s="82"/>
      <c r="E20" s="82"/>
      <c r="F20" s="82"/>
      <c r="G20" s="82"/>
      <c r="H20" s="82"/>
      <c r="I20" s="82"/>
      <c r="J20" s="82"/>
      <c r="K20" s="82"/>
      <c r="L20" s="82"/>
      <c r="M20" s="82"/>
      <c r="N20" s="82"/>
      <c r="O20" s="82"/>
      <c r="P20" s="82"/>
      <c r="Q20" s="82"/>
      <c r="R20" s="82"/>
      <c r="S20" s="82"/>
      <c r="T20" s="82"/>
      <c r="U20" s="82"/>
      <c r="V20" s="82"/>
      <c r="W20" s="82"/>
      <c r="X20" s="88"/>
    </row>
    <row r="21" spans="1:24" ht="11.25" customHeight="1">
      <c r="A21" s="88"/>
      <c r="B21" s="82"/>
      <c r="C21" s="82" t="s">
        <v>269</v>
      </c>
      <c r="D21" s="82"/>
      <c r="E21" s="82"/>
      <c r="F21" s="82"/>
      <c r="G21" s="82"/>
      <c r="H21" s="82"/>
      <c r="I21" s="82"/>
      <c r="J21" s="82"/>
      <c r="K21" s="82"/>
      <c r="L21" s="82"/>
      <c r="M21" s="82"/>
      <c r="N21" s="82"/>
      <c r="O21" s="82"/>
      <c r="P21" s="82"/>
      <c r="Q21" s="82"/>
      <c r="R21" s="82"/>
      <c r="S21" s="82"/>
      <c r="T21" s="82"/>
      <c r="U21" s="82"/>
      <c r="V21" s="82"/>
      <c r="W21" s="82"/>
      <c r="X21" s="88"/>
    </row>
    <row r="22" spans="1:24" ht="11.25" customHeight="1">
      <c r="A22" s="88"/>
      <c r="B22" s="82"/>
      <c r="C22" s="82" t="s">
        <v>270</v>
      </c>
      <c r="D22" s="82"/>
      <c r="E22" s="82"/>
      <c r="F22" s="82"/>
      <c r="G22" s="82"/>
      <c r="H22" s="82"/>
      <c r="I22" s="82"/>
      <c r="J22" s="82"/>
      <c r="K22" s="82"/>
      <c r="L22" s="82"/>
      <c r="M22" s="82"/>
      <c r="N22" s="82"/>
      <c r="O22" s="82"/>
      <c r="P22" s="82"/>
      <c r="Q22" s="82"/>
      <c r="R22" s="82"/>
      <c r="S22" s="82"/>
      <c r="T22" s="82"/>
      <c r="U22" s="82"/>
      <c r="V22" s="82"/>
      <c r="W22" s="82"/>
      <c r="X22" s="88"/>
    </row>
    <row r="23" spans="1:24" ht="11.25" customHeight="1">
      <c r="A23" s="88"/>
      <c r="B23" s="82"/>
      <c r="C23" s="188"/>
      <c r="D23" s="82"/>
      <c r="E23" s="82"/>
      <c r="F23" s="82"/>
      <c r="G23" s="82"/>
      <c r="H23" s="82"/>
      <c r="I23" s="82"/>
      <c r="J23" s="82"/>
      <c r="K23" s="82"/>
      <c r="L23" s="82"/>
      <c r="M23" s="82"/>
      <c r="N23" s="82"/>
      <c r="O23" s="82"/>
      <c r="P23" s="82"/>
      <c r="Q23" s="82"/>
      <c r="R23" s="82"/>
      <c r="S23" s="82"/>
      <c r="T23" s="82"/>
      <c r="U23" s="82"/>
      <c r="V23" s="82"/>
      <c r="W23" s="82"/>
      <c r="X23" s="88"/>
    </row>
    <row r="24" spans="1:24" ht="11.25" customHeight="1">
      <c r="A24" s="88"/>
      <c r="B24" s="82"/>
      <c r="C24" s="82"/>
      <c r="D24" s="82"/>
      <c r="E24" s="82"/>
      <c r="F24" s="82"/>
      <c r="G24" s="82"/>
      <c r="H24" s="82"/>
      <c r="I24" s="82"/>
      <c r="J24" s="82"/>
      <c r="K24" s="82"/>
      <c r="L24" s="82"/>
      <c r="M24" s="82"/>
      <c r="N24" s="82"/>
      <c r="O24" s="82"/>
      <c r="P24" s="82"/>
      <c r="Q24" s="82"/>
      <c r="R24" s="82"/>
      <c r="S24" s="82"/>
      <c r="T24" s="82"/>
      <c r="U24" s="82"/>
      <c r="V24" s="82"/>
      <c r="W24" s="82"/>
      <c r="X24" s="88"/>
    </row>
    <row r="25" spans="1:24" ht="11.25" customHeight="1">
      <c r="A25" s="88"/>
      <c r="B25" s="82"/>
      <c r="C25" s="134"/>
      <c r="D25" s="134"/>
      <c r="E25" s="134"/>
      <c r="F25" s="82"/>
      <c r="G25" s="82"/>
      <c r="H25" s="82"/>
      <c r="I25" s="82"/>
      <c r="J25" s="82"/>
      <c r="K25" s="82"/>
      <c r="L25" s="82"/>
      <c r="M25" s="82"/>
      <c r="N25" s="82"/>
      <c r="O25" s="82"/>
      <c r="P25" s="82"/>
      <c r="Q25" s="82"/>
      <c r="R25" s="82"/>
      <c r="S25" s="82"/>
      <c r="T25" s="82"/>
      <c r="U25" s="82"/>
      <c r="V25" s="82"/>
      <c r="W25" s="82"/>
      <c r="X25" s="88"/>
    </row>
    <row r="26" spans="1:24" ht="11.25" customHeight="1">
      <c r="A26" s="88"/>
      <c r="B26" s="82"/>
      <c r="C26" s="82" t="s">
        <v>364</v>
      </c>
      <c r="D26" s="134"/>
      <c r="E26" s="134"/>
      <c r="F26" s="82"/>
      <c r="G26" s="82"/>
      <c r="H26" s="82"/>
      <c r="I26" s="82"/>
      <c r="J26" s="82"/>
      <c r="K26" s="82"/>
      <c r="L26" s="82"/>
      <c r="M26" s="82"/>
      <c r="N26" s="82"/>
      <c r="O26" s="82"/>
      <c r="P26" s="82"/>
      <c r="Q26" s="82"/>
      <c r="R26" s="82"/>
      <c r="S26" s="82"/>
      <c r="T26" s="82"/>
      <c r="U26" s="82"/>
      <c r="V26" s="82"/>
      <c r="W26" s="82"/>
      <c r="X26" s="88"/>
    </row>
    <row r="27" spans="1:24" ht="11.25" customHeight="1">
      <c r="A27" s="88"/>
      <c r="B27" s="82"/>
      <c r="C27" s="82" t="s">
        <v>365</v>
      </c>
      <c r="D27" s="170"/>
      <c r="E27" s="134"/>
      <c r="F27" s="82"/>
      <c r="G27" s="82"/>
      <c r="H27" s="82"/>
      <c r="I27" s="82"/>
      <c r="J27" s="82"/>
      <c r="K27" s="82"/>
      <c r="L27" s="82"/>
      <c r="M27" s="82"/>
      <c r="N27" s="82"/>
      <c r="O27" s="82"/>
      <c r="P27" s="82"/>
      <c r="Q27" s="82"/>
      <c r="R27" s="82"/>
      <c r="S27" s="82"/>
      <c r="T27" s="82"/>
      <c r="U27" s="82"/>
      <c r="V27" s="82"/>
      <c r="W27" s="82"/>
      <c r="X27" s="88"/>
    </row>
    <row r="28" spans="1:24" ht="11.25" customHeight="1">
      <c r="A28" s="88"/>
      <c r="B28" s="82"/>
      <c r="C28" s="187"/>
      <c r="D28" s="134"/>
      <c r="E28" s="134"/>
      <c r="F28" s="82"/>
      <c r="G28" s="82"/>
      <c r="H28" s="82"/>
      <c r="I28" s="82"/>
      <c r="J28" s="82"/>
      <c r="K28" s="82"/>
      <c r="L28" s="82"/>
      <c r="M28" s="82"/>
      <c r="N28" s="82"/>
      <c r="O28" s="82"/>
      <c r="P28" s="82"/>
      <c r="Q28" s="82"/>
      <c r="R28" s="82"/>
      <c r="S28" s="82"/>
      <c r="T28" s="82"/>
      <c r="U28" s="82"/>
      <c r="V28" s="82"/>
      <c r="W28" s="82"/>
      <c r="X28" s="88"/>
    </row>
    <row r="29" spans="1:24" ht="11.25" customHeight="1">
      <c r="A29" s="88"/>
      <c r="B29" s="82"/>
      <c r="C29" s="83"/>
      <c r="D29" s="134"/>
      <c r="E29" s="134"/>
      <c r="F29" s="82"/>
      <c r="G29" s="82"/>
      <c r="H29" s="82"/>
      <c r="I29" s="82"/>
      <c r="J29" s="82"/>
      <c r="K29" s="82"/>
      <c r="L29" s="82"/>
      <c r="M29" s="82"/>
      <c r="N29" s="82"/>
      <c r="O29" s="82"/>
      <c r="P29" s="82"/>
      <c r="Q29" s="82"/>
      <c r="R29" s="82"/>
      <c r="S29" s="82"/>
      <c r="T29" s="82"/>
      <c r="U29" s="82"/>
      <c r="V29" s="82"/>
      <c r="W29" s="82"/>
      <c r="X29" s="88"/>
    </row>
    <row r="30" spans="1:24" ht="11.25" customHeight="1">
      <c r="A30" s="88"/>
      <c r="B30" s="82"/>
      <c r="C30" s="170"/>
      <c r="D30" s="170"/>
      <c r="E30" s="134"/>
      <c r="F30" s="82"/>
      <c r="G30" s="82"/>
      <c r="H30" s="82"/>
      <c r="I30" s="82"/>
      <c r="J30" s="82"/>
      <c r="K30" s="82"/>
      <c r="L30" s="82"/>
      <c r="M30" s="82"/>
      <c r="N30" s="82"/>
      <c r="O30" s="82"/>
      <c r="P30" s="82"/>
      <c r="Q30" s="82"/>
      <c r="R30" s="82"/>
      <c r="S30" s="82"/>
      <c r="T30" s="82"/>
      <c r="U30" s="82"/>
      <c r="V30" s="82"/>
      <c r="W30" s="82"/>
      <c r="X30" s="88"/>
    </row>
    <row r="31" spans="1:24" ht="11.25" customHeight="1">
      <c r="A31" s="88"/>
      <c r="B31" s="82"/>
      <c r="C31" s="82"/>
      <c r="D31" s="82"/>
      <c r="E31" s="82"/>
      <c r="F31" s="82"/>
      <c r="G31" s="82"/>
      <c r="H31" s="82"/>
      <c r="I31" s="82"/>
      <c r="J31" s="82"/>
      <c r="K31" s="82"/>
      <c r="L31" s="82"/>
      <c r="M31" s="82"/>
      <c r="N31" s="82"/>
      <c r="O31" s="82"/>
      <c r="P31" s="82"/>
      <c r="Q31" s="82"/>
      <c r="R31" s="82"/>
      <c r="S31" s="82"/>
      <c r="T31" s="82"/>
      <c r="U31" s="82"/>
      <c r="V31" s="82"/>
      <c r="W31" s="82"/>
      <c r="X31" s="88"/>
    </row>
    <row r="32" spans="1:24" ht="11.25" customHeight="1">
      <c r="A32" s="88"/>
      <c r="B32" s="82"/>
      <c r="C32" s="82" t="s">
        <v>221</v>
      </c>
      <c r="D32" s="82"/>
      <c r="E32" s="82"/>
      <c r="F32" s="82"/>
      <c r="G32" s="82"/>
      <c r="H32" s="82"/>
      <c r="I32" s="82"/>
      <c r="J32" s="82"/>
      <c r="K32" s="82"/>
      <c r="L32" s="82"/>
      <c r="M32" s="82"/>
      <c r="N32" s="82"/>
      <c r="O32" s="82"/>
      <c r="P32" s="82"/>
      <c r="Q32" s="82"/>
      <c r="R32" s="82"/>
      <c r="S32" s="82"/>
      <c r="T32" s="82"/>
      <c r="U32" s="82"/>
      <c r="V32" s="82"/>
      <c r="W32" s="82"/>
      <c r="X32" s="88"/>
    </row>
    <row r="33" spans="1:24" ht="11.25" customHeight="1">
      <c r="A33" s="88"/>
      <c r="B33" s="82"/>
      <c r="C33" s="189"/>
      <c r="D33" s="1" t="s">
        <v>223</v>
      </c>
      <c r="E33" s="134"/>
      <c r="F33" s="82"/>
      <c r="G33" s="82"/>
      <c r="H33" s="82"/>
      <c r="I33" s="82"/>
      <c r="J33" s="82"/>
      <c r="K33" s="82"/>
      <c r="L33" s="82"/>
      <c r="M33" s="82"/>
      <c r="N33" s="82"/>
      <c r="O33" s="82"/>
      <c r="P33" s="82"/>
      <c r="Q33" s="82"/>
      <c r="R33" s="82"/>
      <c r="S33" s="82"/>
      <c r="T33" s="82"/>
      <c r="U33" s="82"/>
      <c r="V33" s="82"/>
      <c r="W33" s="82"/>
      <c r="X33" s="88"/>
    </row>
    <row r="34" spans="1:24" ht="11.25" customHeight="1">
      <c r="A34" s="88"/>
      <c r="B34" s="82"/>
      <c r="C34" s="134"/>
      <c r="D34" s="134"/>
      <c r="E34" s="134"/>
      <c r="F34" s="82"/>
      <c r="G34" s="82"/>
      <c r="H34" s="82"/>
      <c r="I34" s="82"/>
      <c r="J34" s="82"/>
      <c r="K34" s="82"/>
      <c r="L34" s="82"/>
      <c r="M34" s="82"/>
      <c r="N34" s="82"/>
      <c r="O34" s="82"/>
      <c r="P34" s="82"/>
      <c r="Q34" s="82"/>
      <c r="R34" s="82"/>
      <c r="S34" s="82"/>
      <c r="T34" s="82"/>
      <c r="U34" s="82"/>
      <c r="V34" s="82"/>
      <c r="W34" s="82"/>
      <c r="X34" s="88"/>
    </row>
    <row r="35" spans="1:24" ht="11.25" customHeight="1">
      <c r="A35" s="88"/>
      <c r="B35" s="82"/>
      <c r="C35" s="134"/>
      <c r="D35" s="134"/>
      <c r="E35" s="134"/>
      <c r="F35" s="134"/>
      <c r="G35" s="82"/>
      <c r="H35" s="82"/>
      <c r="I35" s="82"/>
      <c r="J35" s="82"/>
      <c r="K35" s="82"/>
      <c r="L35" s="82"/>
      <c r="M35" s="82"/>
      <c r="N35" s="82"/>
      <c r="O35" s="82"/>
      <c r="P35" s="82"/>
      <c r="Q35" s="82"/>
      <c r="R35" s="82"/>
      <c r="S35" s="82"/>
      <c r="T35" s="82"/>
      <c r="U35" s="82"/>
      <c r="V35" s="82"/>
      <c r="W35" s="82"/>
      <c r="X35" s="88"/>
    </row>
    <row r="36" spans="1:24" ht="11.25" customHeight="1">
      <c r="A36" s="88"/>
      <c r="B36" s="82"/>
      <c r="C36" s="134"/>
      <c r="D36" s="134"/>
      <c r="E36" s="134"/>
      <c r="F36" s="134"/>
      <c r="G36" s="82"/>
      <c r="H36" s="82"/>
      <c r="I36" s="82"/>
      <c r="J36" s="82"/>
      <c r="K36" s="82"/>
      <c r="L36" s="82"/>
      <c r="M36" s="82"/>
      <c r="N36" s="82"/>
      <c r="O36" s="82"/>
      <c r="P36" s="82"/>
      <c r="Q36" s="82"/>
      <c r="R36" s="82"/>
      <c r="S36" s="82"/>
      <c r="T36" s="82"/>
      <c r="U36" s="82"/>
      <c r="V36" s="82"/>
      <c r="W36" s="82"/>
      <c r="X36" s="88"/>
    </row>
    <row r="37" spans="1:24" ht="11.25" customHeight="1">
      <c r="A37" s="88"/>
      <c r="B37" s="82"/>
      <c r="C37" s="134"/>
      <c r="D37" s="134"/>
      <c r="E37" s="134"/>
      <c r="F37" s="134"/>
      <c r="G37" s="82"/>
      <c r="H37" s="82"/>
      <c r="I37" s="82"/>
      <c r="J37" s="82"/>
      <c r="K37" s="82"/>
      <c r="L37" s="82"/>
      <c r="M37" s="82"/>
      <c r="N37" s="82"/>
      <c r="O37" s="82"/>
      <c r="P37" s="82"/>
      <c r="Q37" s="82"/>
      <c r="R37" s="82"/>
      <c r="S37" s="82"/>
      <c r="T37" s="82"/>
      <c r="U37" s="82"/>
      <c r="V37" s="82"/>
      <c r="W37" s="82"/>
      <c r="X37" s="88"/>
    </row>
    <row r="38" spans="1:24" ht="11.25" customHeight="1">
      <c r="A38" s="88"/>
      <c r="B38" s="82"/>
      <c r="C38" s="134"/>
      <c r="D38" s="134"/>
      <c r="E38" s="134"/>
      <c r="F38" s="134"/>
      <c r="G38" s="82"/>
      <c r="H38" s="82"/>
      <c r="I38" s="82"/>
      <c r="J38" s="82"/>
      <c r="K38" s="82"/>
      <c r="L38" s="82"/>
      <c r="M38" s="82"/>
      <c r="N38" s="82"/>
      <c r="O38" s="82"/>
      <c r="P38" s="82"/>
      <c r="Q38" s="82"/>
      <c r="R38" s="82"/>
      <c r="S38" s="82"/>
      <c r="T38" s="82"/>
      <c r="U38" s="82"/>
      <c r="V38" s="82"/>
      <c r="W38" s="82"/>
      <c r="X38" s="88"/>
    </row>
    <row r="39" spans="1:24" ht="11.25" customHeight="1">
      <c r="A39" s="88"/>
      <c r="B39" s="82"/>
      <c r="C39" s="134"/>
      <c r="D39" s="134"/>
      <c r="E39" s="134"/>
      <c r="F39" s="134"/>
      <c r="G39" s="82"/>
      <c r="H39" s="82"/>
      <c r="I39" s="82"/>
      <c r="J39" s="82"/>
      <c r="K39" s="82"/>
      <c r="L39" s="82"/>
      <c r="M39" s="82"/>
      <c r="N39" s="82"/>
      <c r="O39" s="82"/>
      <c r="P39" s="82"/>
      <c r="Q39" s="82"/>
      <c r="R39" s="82"/>
      <c r="S39" s="82"/>
      <c r="T39" s="82"/>
      <c r="U39" s="82"/>
      <c r="V39" s="82"/>
      <c r="W39" s="82"/>
      <c r="X39" s="88"/>
    </row>
    <row r="40" spans="1:24" ht="11.25" customHeight="1">
      <c r="A40" s="88"/>
      <c r="B40" s="82"/>
      <c r="C40" s="82"/>
      <c r="D40" s="82"/>
      <c r="E40" s="82"/>
      <c r="F40" s="82"/>
      <c r="G40" s="82"/>
      <c r="H40" s="82"/>
      <c r="I40" s="82"/>
      <c r="J40" s="82"/>
      <c r="K40" s="82"/>
      <c r="L40" s="82"/>
      <c r="M40" s="82"/>
      <c r="N40" s="82"/>
      <c r="O40" s="82"/>
      <c r="P40" s="82"/>
      <c r="Q40" s="82"/>
      <c r="R40" s="82"/>
      <c r="S40" s="82"/>
      <c r="T40" s="82"/>
      <c r="U40" s="82"/>
      <c r="V40" s="82"/>
      <c r="W40" s="82"/>
      <c r="X40" s="88"/>
    </row>
    <row r="41" spans="1:24" ht="11.25" customHeight="1">
      <c r="A41" s="88"/>
      <c r="B41" s="82"/>
      <c r="C41" s="82"/>
      <c r="D41" s="82"/>
      <c r="E41" s="82"/>
      <c r="F41" s="82"/>
      <c r="G41" s="82"/>
      <c r="H41" s="82"/>
      <c r="I41" s="82"/>
      <c r="J41" s="82"/>
      <c r="K41" s="82"/>
      <c r="L41" s="82"/>
      <c r="M41" s="82"/>
      <c r="N41" s="82"/>
      <c r="O41" s="82"/>
      <c r="P41" s="82"/>
      <c r="Q41" s="82"/>
      <c r="R41" s="82"/>
      <c r="S41" s="82"/>
      <c r="T41" s="82"/>
      <c r="U41" s="82"/>
      <c r="V41" s="82"/>
      <c r="W41" s="82"/>
      <c r="X41" s="88"/>
    </row>
    <row r="42" spans="1:24" ht="11.25" customHeight="1">
      <c r="A42" s="88"/>
      <c r="B42" s="82"/>
      <c r="C42" s="82"/>
      <c r="D42" s="82"/>
      <c r="E42" s="82"/>
      <c r="F42" s="82"/>
      <c r="G42" s="82"/>
      <c r="H42" s="82"/>
      <c r="I42" s="82"/>
      <c r="J42" s="82"/>
      <c r="K42" s="82"/>
      <c r="L42" s="82"/>
      <c r="M42" s="82"/>
      <c r="N42" s="82"/>
      <c r="O42" s="82"/>
      <c r="P42" s="82"/>
      <c r="Q42" s="82"/>
      <c r="R42" s="82"/>
      <c r="S42" s="82"/>
      <c r="T42" s="82"/>
      <c r="U42" s="82"/>
      <c r="V42" s="82"/>
      <c r="W42" s="82"/>
      <c r="X42" s="88"/>
    </row>
    <row r="43" spans="1:24" ht="11.25" customHeight="1">
      <c r="A43" s="88"/>
      <c r="B43" s="82"/>
      <c r="C43" s="82"/>
      <c r="D43" s="82"/>
      <c r="E43" s="82"/>
      <c r="F43" s="82"/>
      <c r="G43" s="82"/>
      <c r="H43" s="82"/>
      <c r="I43" s="82"/>
      <c r="J43" s="82"/>
      <c r="K43" s="82"/>
      <c r="L43" s="82"/>
      <c r="M43" s="82"/>
      <c r="N43" s="82"/>
      <c r="O43" s="82"/>
      <c r="P43" s="82"/>
      <c r="Q43" s="82"/>
      <c r="R43" s="82"/>
      <c r="S43" s="82"/>
      <c r="T43" s="82"/>
      <c r="U43" s="82"/>
      <c r="V43" s="82"/>
      <c r="W43" s="82"/>
      <c r="X43" s="88"/>
    </row>
    <row r="44" spans="1:24" ht="11.25" customHeight="1">
      <c r="A44" s="88"/>
      <c r="B44" s="82"/>
      <c r="C44" s="82"/>
      <c r="D44" s="83"/>
      <c r="E44" s="82"/>
      <c r="F44" s="82"/>
      <c r="G44" s="82"/>
      <c r="H44" s="82"/>
      <c r="I44" s="82"/>
      <c r="J44" s="82"/>
      <c r="K44" s="82"/>
      <c r="L44" s="82"/>
      <c r="M44" s="82"/>
      <c r="N44" s="82"/>
      <c r="O44" s="82"/>
      <c r="P44" s="82"/>
      <c r="Q44" s="82"/>
      <c r="R44" s="82"/>
      <c r="S44" s="82"/>
      <c r="T44" s="82"/>
      <c r="U44" s="82"/>
      <c r="V44" s="82"/>
      <c r="W44" s="82"/>
      <c r="X44" s="88"/>
    </row>
    <row r="45" spans="1:24" ht="11.25" customHeight="1">
      <c r="A45" s="88"/>
      <c r="B45" s="82"/>
      <c r="C45" s="134"/>
      <c r="D45" s="83"/>
      <c r="E45" s="82"/>
      <c r="F45" s="82"/>
      <c r="G45" s="82"/>
      <c r="H45" s="82"/>
      <c r="I45" s="82"/>
      <c r="J45" s="82"/>
      <c r="K45" s="82"/>
      <c r="L45" s="82"/>
      <c r="M45" s="82"/>
      <c r="N45" s="82"/>
      <c r="O45" s="82"/>
      <c r="P45" s="82"/>
      <c r="Q45" s="82"/>
      <c r="R45" s="82"/>
      <c r="S45" s="82"/>
      <c r="T45" s="82"/>
      <c r="U45" s="82"/>
      <c r="V45" s="82"/>
      <c r="W45" s="82"/>
      <c r="X45" s="88"/>
    </row>
    <row r="46" spans="1:24" ht="11.25" customHeight="1">
      <c r="A46" s="88"/>
      <c r="B46" s="82"/>
      <c r="C46" s="134"/>
      <c r="D46" s="83"/>
      <c r="E46" s="82"/>
      <c r="F46" s="82"/>
      <c r="G46" s="82"/>
      <c r="H46" s="82"/>
      <c r="I46" s="82"/>
      <c r="J46" s="82"/>
      <c r="K46" s="82"/>
      <c r="L46" s="82"/>
      <c r="M46" s="82"/>
      <c r="N46" s="82"/>
      <c r="O46" s="82"/>
      <c r="P46" s="82"/>
      <c r="Q46" s="82"/>
      <c r="R46" s="82"/>
      <c r="S46" s="82"/>
      <c r="T46" s="82"/>
      <c r="U46" s="82"/>
      <c r="V46" s="82"/>
      <c r="W46" s="82"/>
      <c r="X46" s="88"/>
    </row>
    <row r="47" spans="1:24" ht="11.25" customHeight="1">
      <c r="A47" s="88"/>
      <c r="B47" s="88"/>
      <c r="C47" s="88"/>
      <c r="D47" s="88"/>
      <c r="E47" s="88"/>
      <c r="F47" s="88"/>
      <c r="G47" s="88"/>
      <c r="H47" s="88"/>
      <c r="I47" s="88"/>
      <c r="J47" s="88"/>
      <c r="K47" s="88"/>
      <c r="L47" s="88"/>
      <c r="M47" s="88"/>
      <c r="N47" s="88"/>
      <c r="O47" s="88"/>
      <c r="P47" s="88"/>
      <c r="Q47" s="88"/>
      <c r="R47" s="88"/>
      <c r="S47" s="88"/>
      <c r="T47" s="88"/>
      <c r="U47" s="88"/>
      <c r="V47" s="88"/>
      <c r="W47" s="88"/>
      <c r="X47" s="88"/>
    </row>
    <row r="48" spans="1:24" ht="11.25" customHeight="1">
      <c r="A48" s="88"/>
      <c r="B48" s="82"/>
      <c r="C48" s="82"/>
      <c r="D48" s="82"/>
      <c r="E48" s="82"/>
      <c r="F48" s="82"/>
      <c r="G48" s="82"/>
      <c r="H48" s="82"/>
      <c r="I48" s="82"/>
      <c r="J48" s="82"/>
      <c r="K48" s="82"/>
      <c r="L48" s="82"/>
      <c r="M48" s="82"/>
      <c r="N48" s="82"/>
      <c r="O48" s="82"/>
      <c r="P48" s="82"/>
      <c r="Q48" s="82"/>
      <c r="R48" s="82"/>
      <c r="S48" s="82"/>
      <c r="T48" s="82"/>
      <c r="U48" s="82"/>
      <c r="V48" s="82"/>
      <c r="W48" s="82"/>
      <c r="X48" s="88"/>
    </row>
    <row r="49" spans="1:24" ht="11.25" customHeight="1" thickBot="1">
      <c r="A49" s="88"/>
      <c r="B49" s="82"/>
      <c r="C49" s="82"/>
      <c r="D49" s="82"/>
      <c r="E49" s="82"/>
      <c r="F49" s="82"/>
      <c r="G49" s="236" t="s">
        <v>39</v>
      </c>
      <c r="H49" s="236"/>
      <c r="I49" s="86"/>
      <c r="J49" s="82"/>
      <c r="K49" s="82"/>
      <c r="L49" s="86"/>
      <c r="M49" s="82"/>
      <c r="N49" s="82"/>
      <c r="O49" s="82"/>
      <c r="P49" s="82"/>
      <c r="Q49" s="82"/>
      <c r="R49" s="82"/>
      <c r="S49" s="82"/>
      <c r="T49" s="82"/>
      <c r="U49" s="82"/>
      <c r="V49" s="82"/>
      <c r="W49" s="82"/>
      <c r="X49" s="88"/>
    </row>
    <row r="50" spans="1:24" ht="11.25" customHeight="1" thickBot="1" thickTop="1">
      <c r="A50" s="88"/>
      <c r="B50" s="82"/>
      <c r="C50" s="82"/>
      <c r="D50" s="82"/>
      <c r="E50" s="82"/>
      <c r="F50" s="82"/>
      <c r="G50" s="236"/>
      <c r="H50" s="236"/>
      <c r="I50" s="86"/>
      <c r="J50" s="82"/>
      <c r="K50" s="82"/>
      <c r="L50" s="86"/>
      <c r="M50" s="82"/>
      <c r="N50" s="82"/>
      <c r="O50" s="82"/>
      <c r="P50" s="82"/>
      <c r="Q50" s="82"/>
      <c r="R50" s="82"/>
      <c r="S50" s="82"/>
      <c r="T50" s="82"/>
      <c r="U50" s="82"/>
      <c r="V50" s="82"/>
      <c r="W50" s="82"/>
      <c r="X50" s="88"/>
    </row>
    <row r="51" spans="1:24" ht="11.25" customHeight="1" thickTop="1">
      <c r="A51" s="88"/>
      <c r="B51" s="82"/>
      <c r="C51" s="82"/>
      <c r="D51" s="82"/>
      <c r="E51" s="82"/>
      <c r="F51" s="82"/>
      <c r="G51" s="82"/>
      <c r="H51" s="82"/>
      <c r="I51" s="82"/>
      <c r="J51" s="82"/>
      <c r="K51" s="82"/>
      <c r="L51" s="82"/>
      <c r="M51" s="82"/>
      <c r="N51" s="82"/>
      <c r="O51" s="82"/>
      <c r="P51" s="82"/>
      <c r="Q51" s="82"/>
      <c r="R51" s="82"/>
      <c r="S51" s="82"/>
      <c r="T51" s="82"/>
      <c r="U51" s="82"/>
      <c r="V51" s="82"/>
      <c r="W51" s="82"/>
      <c r="X51" s="88"/>
    </row>
    <row r="52" spans="1:24" ht="11.25" customHeight="1">
      <c r="A52" s="88"/>
      <c r="B52" s="82"/>
      <c r="C52" s="82"/>
      <c r="D52" s="82"/>
      <c r="E52" s="82"/>
      <c r="F52" s="82"/>
      <c r="G52" s="82" t="s">
        <v>346</v>
      </c>
      <c r="H52" s="82"/>
      <c r="I52" s="82"/>
      <c r="J52" s="82"/>
      <c r="K52" s="82"/>
      <c r="L52" s="82"/>
      <c r="M52" s="82"/>
      <c r="N52" s="89"/>
      <c r="O52" s="89"/>
      <c r="P52" s="83"/>
      <c r="Q52" s="83"/>
      <c r="R52" s="82"/>
      <c r="S52" s="82"/>
      <c r="T52" s="82"/>
      <c r="U52" s="82"/>
      <c r="V52" s="82"/>
      <c r="W52" s="82"/>
      <c r="X52" s="88"/>
    </row>
    <row r="53" spans="1:24" ht="11.25" customHeight="1">
      <c r="A53" s="88"/>
      <c r="B53" s="82"/>
      <c r="C53" s="82"/>
      <c r="D53" s="82"/>
      <c r="E53" s="82"/>
      <c r="F53" s="82"/>
      <c r="G53" s="82"/>
      <c r="H53" s="82"/>
      <c r="I53" s="82"/>
      <c r="J53" s="82"/>
      <c r="K53" s="82"/>
      <c r="L53" s="82"/>
      <c r="M53" s="82"/>
      <c r="N53" s="89"/>
      <c r="O53" s="89"/>
      <c r="P53" s="83"/>
      <c r="Q53" s="83"/>
      <c r="R53" s="82"/>
      <c r="S53" s="82"/>
      <c r="T53" s="82"/>
      <c r="U53" s="82"/>
      <c r="V53" s="82"/>
      <c r="W53" s="82"/>
      <c r="X53" s="88"/>
    </row>
    <row r="54" spans="1:24" ht="11.25" customHeight="1">
      <c r="A54" s="88"/>
      <c r="B54" s="82"/>
      <c r="C54" s="82"/>
      <c r="D54" s="82"/>
      <c r="E54" s="82"/>
      <c r="F54" s="82"/>
      <c r="G54" s="82"/>
      <c r="H54" s="82"/>
      <c r="I54" s="82"/>
      <c r="J54" s="82"/>
      <c r="K54" s="82"/>
      <c r="L54" s="82"/>
      <c r="M54" s="82"/>
      <c r="N54" s="83"/>
      <c r="O54" s="83"/>
      <c r="P54" s="83"/>
      <c r="Q54" s="83"/>
      <c r="R54" s="82"/>
      <c r="S54" s="82"/>
      <c r="T54" s="82"/>
      <c r="U54" s="82"/>
      <c r="V54" s="82"/>
      <c r="W54" s="82"/>
      <c r="X54" s="88"/>
    </row>
    <row r="55" spans="1:24" ht="11.25" customHeight="1">
      <c r="A55" s="88"/>
      <c r="B55" s="82"/>
      <c r="C55" s="82"/>
      <c r="D55" s="82"/>
      <c r="E55" s="82"/>
      <c r="F55" s="82"/>
      <c r="G55" s="82"/>
      <c r="H55" s="82"/>
      <c r="I55" s="82"/>
      <c r="J55" s="82"/>
      <c r="K55" s="82"/>
      <c r="L55" s="82"/>
      <c r="M55" s="82"/>
      <c r="N55" s="83"/>
      <c r="O55" s="83"/>
      <c r="P55" s="83"/>
      <c r="Q55" s="83"/>
      <c r="R55" s="82"/>
      <c r="S55" s="82"/>
      <c r="T55" s="82"/>
      <c r="U55" s="82"/>
      <c r="V55" s="82"/>
      <c r="W55" s="82"/>
      <c r="X55" s="88"/>
    </row>
    <row r="56" spans="1:24" ht="11.25" customHeight="1">
      <c r="A56" s="88"/>
      <c r="B56" s="82"/>
      <c r="C56" s="82"/>
      <c r="D56" s="82"/>
      <c r="E56" s="82"/>
      <c r="F56" s="82"/>
      <c r="G56" s="82"/>
      <c r="H56" s="82"/>
      <c r="I56" s="82"/>
      <c r="J56" s="82"/>
      <c r="K56" s="82"/>
      <c r="L56" s="82"/>
      <c r="M56" s="82"/>
      <c r="N56" s="83"/>
      <c r="O56" s="83"/>
      <c r="P56" s="83"/>
      <c r="Q56" s="83"/>
      <c r="R56" s="82"/>
      <c r="S56" s="82"/>
      <c r="T56" s="82"/>
      <c r="U56" s="82"/>
      <c r="V56" s="82"/>
      <c r="W56" s="82"/>
      <c r="X56" s="88"/>
    </row>
    <row r="57" spans="1:24" ht="11.25" customHeight="1">
      <c r="A57" s="88"/>
      <c r="B57" s="82"/>
      <c r="C57" s="82"/>
      <c r="D57" s="82"/>
      <c r="E57" s="82"/>
      <c r="F57" s="82"/>
      <c r="G57" s="82" t="s">
        <v>0</v>
      </c>
      <c r="H57" s="82"/>
      <c r="I57" s="82" t="s">
        <v>3</v>
      </c>
      <c r="J57" s="82"/>
      <c r="K57" s="82"/>
      <c r="L57" s="82"/>
      <c r="M57" s="82"/>
      <c r="N57" s="83"/>
      <c r="O57" s="83"/>
      <c r="P57" s="83"/>
      <c r="Q57" s="83"/>
      <c r="R57" s="82"/>
      <c r="S57" s="82"/>
      <c r="T57" s="82"/>
      <c r="U57" s="82"/>
      <c r="V57" s="82"/>
      <c r="W57" s="82"/>
      <c r="X57" s="88"/>
    </row>
    <row r="58" spans="1:24" ht="11.25" customHeight="1">
      <c r="A58" s="88"/>
      <c r="B58" s="82"/>
      <c r="C58" s="82"/>
      <c r="D58" s="82"/>
      <c r="E58" s="82"/>
      <c r="F58" s="82"/>
      <c r="G58" s="82"/>
      <c r="H58" s="82"/>
      <c r="I58" s="82"/>
      <c r="J58" s="82"/>
      <c r="K58" s="82"/>
      <c r="L58" s="82"/>
      <c r="M58" s="82"/>
      <c r="N58" s="83"/>
      <c r="O58" s="83"/>
      <c r="P58" s="83"/>
      <c r="Q58" s="83"/>
      <c r="R58" s="82"/>
      <c r="S58" s="82"/>
      <c r="T58" s="82"/>
      <c r="U58" s="82"/>
      <c r="V58" s="82"/>
      <c r="W58" s="82"/>
      <c r="X58" s="88"/>
    </row>
    <row r="59" spans="1:24" ht="11.25" customHeight="1">
      <c r="A59" s="88"/>
      <c r="B59" s="82"/>
      <c r="C59" s="82"/>
      <c r="D59" s="82"/>
      <c r="E59" s="82"/>
      <c r="F59" s="82"/>
      <c r="G59" s="20"/>
      <c r="H59" s="82" t="s">
        <v>348</v>
      </c>
      <c r="I59" s="20"/>
      <c r="J59" s="82" t="s">
        <v>348</v>
      </c>
      <c r="K59" s="82"/>
      <c r="L59" s="82"/>
      <c r="M59" s="82"/>
      <c r="N59" s="83"/>
      <c r="O59" s="83"/>
      <c r="P59" s="83"/>
      <c r="Q59" s="83"/>
      <c r="R59" s="82"/>
      <c r="S59" s="82"/>
      <c r="T59" s="82"/>
      <c r="U59" s="82"/>
      <c r="V59" s="82"/>
      <c r="W59" s="82"/>
      <c r="X59" s="88"/>
    </row>
    <row r="60" spans="1:24" ht="11.25" customHeight="1">
      <c r="A60" s="88"/>
      <c r="B60" s="82"/>
      <c r="C60" s="82"/>
      <c r="D60" s="82"/>
      <c r="E60" s="82"/>
      <c r="F60" s="82"/>
      <c r="G60" s="82"/>
      <c r="H60" s="82"/>
      <c r="I60" s="82"/>
      <c r="J60" s="82"/>
      <c r="K60" s="82"/>
      <c r="L60" s="82"/>
      <c r="M60" s="82"/>
      <c r="N60" s="83"/>
      <c r="O60" s="83"/>
      <c r="P60" s="83"/>
      <c r="Q60" s="83"/>
      <c r="R60" s="82"/>
      <c r="S60" s="82"/>
      <c r="T60" s="82"/>
      <c r="U60" s="82"/>
      <c r="V60" s="82"/>
      <c r="W60" s="82"/>
      <c r="X60" s="88"/>
    </row>
    <row r="61" spans="1:24" ht="11.25" customHeight="1">
      <c r="A61" s="88"/>
      <c r="B61" s="82"/>
      <c r="C61" s="82"/>
      <c r="D61" s="82"/>
      <c r="E61" s="82"/>
      <c r="F61" s="82"/>
      <c r="G61" s="82" t="s">
        <v>4</v>
      </c>
      <c r="H61" s="82"/>
      <c r="I61" s="82" t="s">
        <v>5</v>
      </c>
      <c r="J61" s="82"/>
      <c r="K61" s="82"/>
      <c r="L61" s="82"/>
      <c r="M61" s="82"/>
      <c r="N61" s="83"/>
      <c r="O61" s="83"/>
      <c r="P61" s="83"/>
      <c r="Q61" s="83"/>
      <c r="R61" s="82"/>
      <c r="S61" s="82"/>
      <c r="T61" s="82"/>
      <c r="U61" s="82"/>
      <c r="V61" s="82"/>
      <c r="W61" s="82"/>
      <c r="X61" s="88"/>
    </row>
    <row r="62" spans="1:24" ht="11.25" customHeight="1">
      <c r="A62" s="88"/>
      <c r="B62" s="82"/>
      <c r="C62" s="82"/>
      <c r="D62" s="82"/>
      <c r="E62" s="82"/>
      <c r="F62" s="82"/>
      <c r="G62" s="82"/>
      <c r="H62" s="82"/>
      <c r="I62" s="82"/>
      <c r="J62" s="82"/>
      <c r="K62" s="82"/>
      <c r="L62" s="82"/>
      <c r="M62" s="82"/>
      <c r="N62" s="83"/>
      <c r="O62" s="83"/>
      <c r="P62" s="83"/>
      <c r="Q62" s="83"/>
      <c r="R62" s="82"/>
      <c r="S62" s="82"/>
      <c r="T62" s="82"/>
      <c r="U62" s="82"/>
      <c r="V62" s="82"/>
      <c r="W62" s="82"/>
      <c r="X62" s="88"/>
    </row>
    <row r="63" spans="1:24" ht="11.25" customHeight="1">
      <c r="A63" s="88"/>
      <c r="B63" s="82"/>
      <c r="C63" s="82"/>
      <c r="D63" s="82"/>
      <c r="E63" s="82"/>
      <c r="F63" s="82"/>
      <c r="G63" s="20"/>
      <c r="H63" s="82" t="s">
        <v>348</v>
      </c>
      <c r="I63" s="20"/>
      <c r="J63" s="82" t="s">
        <v>348</v>
      </c>
      <c r="K63" s="82"/>
      <c r="L63" s="82"/>
      <c r="M63" s="82"/>
      <c r="N63" s="83"/>
      <c r="O63" s="83"/>
      <c r="P63" s="83"/>
      <c r="Q63" s="83"/>
      <c r="R63" s="82"/>
      <c r="S63" s="82"/>
      <c r="T63" s="82"/>
      <c r="U63" s="82"/>
      <c r="V63" s="82"/>
      <c r="W63" s="82"/>
      <c r="X63" s="88"/>
    </row>
    <row r="64" spans="1:24" ht="11.25" customHeight="1">
      <c r="A64" s="88"/>
      <c r="B64" s="82"/>
      <c r="C64" s="82"/>
      <c r="D64" s="82"/>
      <c r="E64" s="82"/>
      <c r="F64" s="82"/>
      <c r="G64" s="82"/>
      <c r="H64" s="82"/>
      <c r="I64" s="82"/>
      <c r="J64" s="82"/>
      <c r="K64" s="82"/>
      <c r="L64" s="82"/>
      <c r="M64" s="82"/>
      <c r="N64" s="83"/>
      <c r="O64" s="83"/>
      <c r="P64" s="83"/>
      <c r="Q64" s="83"/>
      <c r="R64" s="82"/>
      <c r="S64" s="82"/>
      <c r="T64" s="82"/>
      <c r="U64" s="82"/>
      <c r="V64" s="82"/>
      <c r="W64" s="82"/>
      <c r="X64" s="88"/>
    </row>
    <row r="65" spans="1:24" ht="11.25" customHeight="1">
      <c r="A65" s="88"/>
      <c r="B65" s="82"/>
      <c r="C65" s="82"/>
      <c r="D65" s="82"/>
      <c r="E65" s="82"/>
      <c r="F65" s="82"/>
      <c r="G65" s="82" t="s">
        <v>22</v>
      </c>
      <c r="H65" s="82"/>
      <c r="I65" s="82"/>
      <c r="J65" s="82"/>
      <c r="K65" s="82"/>
      <c r="L65" s="82"/>
      <c r="M65" s="82"/>
      <c r="N65" s="83"/>
      <c r="O65" s="83"/>
      <c r="P65" s="83"/>
      <c r="Q65" s="83"/>
      <c r="R65" s="82"/>
      <c r="S65" s="82"/>
      <c r="T65" s="82"/>
      <c r="U65" s="82"/>
      <c r="V65" s="82"/>
      <c r="W65" s="82"/>
      <c r="X65" s="88"/>
    </row>
    <row r="66" spans="1:24" ht="11.25" customHeight="1">
      <c r="A66" s="88"/>
      <c r="B66" s="82"/>
      <c r="C66" s="82"/>
      <c r="D66" s="82"/>
      <c r="E66" s="82"/>
      <c r="F66" s="82"/>
      <c r="G66" s="82"/>
      <c r="H66" s="82"/>
      <c r="I66" s="82"/>
      <c r="J66" s="82"/>
      <c r="K66" s="82"/>
      <c r="L66" s="82"/>
      <c r="M66" s="82"/>
      <c r="N66" s="83"/>
      <c r="O66" s="83"/>
      <c r="P66" s="83"/>
      <c r="Q66" s="83"/>
      <c r="R66" s="82"/>
      <c r="S66" s="82"/>
      <c r="T66" s="82"/>
      <c r="U66" s="82"/>
      <c r="V66" s="82"/>
      <c r="W66" s="82"/>
      <c r="X66" s="88"/>
    </row>
    <row r="67" spans="1:24" ht="11.25" customHeight="1">
      <c r="A67" s="88"/>
      <c r="B67" s="82"/>
      <c r="C67" s="82"/>
      <c r="D67" s="82"/>
      <c r="E67" s="82"/>
      <c r="F67" s="82"/>
      <c r="G67" s="20"/>
      <c r="H67" s="82" t="s">
        <v>348</v>
      </c>
      <c r="I67" s="82"/>
      <c r="J67" s="82"/>
      <c r="K67" s="82"/>
      <c r="L67" s="82"/>
      <c r="M67" s="82"/>
      <c r="N67" s="83"/>
      <c r="O67" s="83"/>
      <c r="P67" s="83"/>
      <c r="Q67" s="83"/>
      <c r="R67" s="82"/>
      <c r="S67" s="82"/>
      <c r="T67" s="82"/>
      <c r="U67" s="82"/>
      <c r="V67" s="82"/>
      <c r="W67" s="82"/>
      <c r="X67" s="88"/>
    </row>
    <row r="68" spans="1:24" ht="11.25" customHeight="1">
      <c r="A68" s="88"/>
      <c r="B68" s="82"/>
      <c r="C68" s="82"/>
      <c r="D68" s="82"/>
      <c r="E68" s="82"/>
      <c r="F68" s="82"/>
      <c r="G68" s="82"/>
      <c r="H68" s="82"/>
      <c r="J68" s="82"/>
      <c r="K68" s="82"/>
      <c r="L68" s="82"/>
      <c r="M68" s="82"/>
      <c r="N68" s="83"/>
      <c r="O68" s="83"/>
      <c r="P68" s="83"/>
      <c r="Q68" s="83"/>
      <c r="R68" s="82"/>
      <c r="S68" s="82"/>
      <c r="T68" s="82"/>
      <c r="U68" s="82"/>
      <c r="V68" s="82"/>
      <c r="W68" s="82"/>
      <c r="X68" s="88"/>
    </row>
    <row r="69" spans="1:24" ht="11.25" customHeight="1">
      <c r="A69" s="88"/>
      <c r="B69" s="82"/>
      <c r="C69" s="82"/>
      <c r="D69" s="82"/>
      <c r="E69" s="82"/>
      <c r="F69" s="82"/>
      <c r="G69" s="82"/>
      <c r="H69" s="82"/>
      <c r="I69" s="82"/>
      <c r="J69" s="82"/>
      <c r="K69" s="82"/>
      <c r="L69" s="82"/>
      <c r="M69" s="82"/>
      <c r="N69" s="83"/>
      <c r="O69" s="83"/>
      <c r="P69" s="83"/>
      <c r="Q69" s="83"/>
      <c r="R69" s="82"/>
      <c r="S69" s="82"/>
      <c r="T69" s="82"/>
      <c r="U69" s="82"/>
      <c r="V69" s="82"/>
      <c r="W69" s="82"/>
      <c r="X69" s="88"/>
    </row>
    <row r="70" spans="1:24" ht="11.25" customHeight="1">
      <c r="A70" s="88"/>
      <c r="B70" s="82"/>
      <c r="C70" s="82"/>
      <c r="D70" s="82"/>
      <c r="E70" s="82"/>
      <c r="F70" s="82"/>
      <c r="G70" s="82"/>
      <c r="H70" s="82"/>
      <c r="I70" s="82"/>
      <c r="J70" s="82"/>
      <c r="K70" s="82"/>
      <c r="L70" s="82"/>
      <c r="M70" s="82"/>
      <c r="N70" s="82"/>
      <c r="O70" s="82"/>
      <c r="P70" s="82"/>
      <c r="Q70" s="82"/>
      <c r="R70" s="82"/>
      <c r="S70" s="82"/>
      <c r="T70" s="82"/>
      <c r="U70" s="82"/>
      <c r="V70" s="82"/>
      <c r="W70" s="82"/>
      <c r="X70" s="88"/>
    </row>
    <row r="71" spans="1:24" ht="11.25" customHeight="1">
      <c r="A71" s="88"/>
      <c r="B71" s="82"/>
      <c r="C71" s="82"/>
      <c r="D71" s="82"/>
      <c r="E71" s="82"/>
      <c r="F71" s="82"/>
      <c r="G71" s="82"/>
      <c r="H71" s="82"/>
      <c r="I71" s="82"/>
      <c r="J71" s="82"/>
      <c r="K71" s="82"/>
      <c r="L71" s="82"/>
      <c r="M71" s="82"/>
      <c r="N71" s="82"/>
      <c r="O71" s="82"/>
      <c r="P71" s="82"/>
      <c r="Q71" s="82"/>
      <c r="R71" s="82"/>
      <c r="S71" s="82"/>
      <c r="T71" s="82"/>
      <c r="U71" s="82"/>
      <c r="V71" s="82"/>
      <c r="W71" s="82"/>
      <c r="X71" s="88"/>
    </row>
    <row r="72" spans="1:24" ht="11.25" customHeight="1">
      <c r="A72" s="88"/>
      <c r="B72" s="82"/>
      <c r="C72" s="82"/>
      <c r="D72" s="82"/>
      <c r="E72" s="82"/>
      <c r="F72" s="82"/>
      <c r="G72" s="82"/>
      <c r="H72" s="82"/>
      <c r="I72" s="82"/>
      <c r="J72" s="82"/>
      <c r="K72" s="82"/>
      <c r="L72" s="82"/>
      <c r="M72" s="82"/>
      <c r="N72" s="82"/>
      <c r="O72" s="82"/>
      <c r="P72" s="82"/>
      <c r="Q72" s="82"/>
      <c r="R72" s="82"/>
      <c r="S72" s="82"/>
      <c r="T72" s="82"/>
      <c r="U72" s="82"/>
      <c r="V72" s="82"/>
      <c r="W72" s="82"/>
      <c r="X72" s="88"/>
    </row>
    <row r="73" spans="1:24" ht="11.25" customHeight="1">
      <c r="A73" s="88"/>
      <c r="B73" s="82"/>
      <c r="C73" s="82"/>
      <c r="D73" s="82"/>
      <c r="E73" s="82"/>
      <c r="F73" s="82"/>
      <c r="G73" s="82"/>
      <c r="H73" s="82"/>
      <c r="I73" s="82"/>
      <c r="J73" s="82"/>
      <c r="K73" s="82"/>
      <c r="L73" s="82"/>
      <c r="M73" s="82"/>
      <c r="N73" s="82"/>
      <c r="O73" s="82"/>
      <c r="P73" s="82"/>
      <c r="Q73" s="82"/>
      <c r="R73" s="82"/>
      <c r="S73" s="82"/>
      <c r="T73" s="82"/>
      <c r="U73" s="82"/>
      <c r="V73" s="82"/>
      <c r="W73" s="82"/>
      <c r="X73" s="88"/>
    </row>
    <row r="74" spans="1:24" ht="11.25" customHeight="1">
      <c r="A74" s="88"/>
      <c r="B74" s="82"/>
      <c r="C74" s="82"/>
      <c r="D74" s="82"/>
      <c r="E74" s="82"/>
      <c r="F74" s="82"/>
      <c r="G74" s="82"/>
      <c r="H74" s="82"/>
      <c r="I74" s="82"/>
      <c r="J74" s="82"/>
      <c r="K74" s="82"/>
      <c r="L74" s="82"/>
      <c r="M74" s="82"/>
      <c r="N74" s="82"/>
      <c r="O74" s="82"/>
      <c r="P74" s="82"/>
      <c r="Q74" s="82"/>
      <c r="R74" s="82"/>
      <c r="S74" s="82"/>
      <c r="T74" s="82"/>
      <c r="U74" s="82"/>
      <c r="V74" s="82"/>
      <c r="W74" s="82"/>
      <c r="X74" s="88"/>
    </row>
    <row r="75" spans="1:24" ht="11.25" customHeight="1" thickBot="1">
      <c r="A75" s="88"/>
      <c r="B75" s="82"/>
      <c r="C75" s="235" t="s">
        <v>23</v>
      </c>
      <c r="D75" s="235"/>
      <c r="E75" s="82"/>
      <c r="F75" s="82"/>
      <c r="G75" s="82"/>
      <c r="H75" s="82"/>
      <c r="I75" s="82"/>
      <c r="J75" s="82"/>
      <c r="K75" s="82"/>
      <c r="L75" s="82"/>
      <c r="M75" s="82"/>
      <c r="N75" s="82"/>
      <c r="O75" s="82"/>
      <c r="P75" s="82"/>
      <c r="Q75" s="82"/>
      <c r="R75" s="82"/>
      <c r="S75" s="82"/>
      <c r="T75" s="82"/>
      <c r="U75" s="82"/>
      <c r="V75" s="82"/>
      <c r="W75" s="82"/>
      <c r="X75" s="88"/>
    </row>
    <row r="76" spans="1:24" ht="11.25" customHeight="1" thickBot="1" thickTop="1">
      <c r="A76" s="88"/>
      <c r="B76" s="82"/>
      <c r="C76" s="235"/>
      <c r="D76" s="235"/>
      <c r="E76" s="82"/>
      <c r="F76" s="82"/>
      <c r="G76" s="82"/>
      <c r="H76" s="82"/>
      <c r="I76" s="82"/>
      <c r="J76" s="82"/>
      <c r="K76" s="82"/>
      <c r="L76" s="82"/>
      <c r="M76" s="82"/>
      <c r="N76" s="82"/>
      <c r="O76" s="82"/>
      <c r="P76" s="82"/>
      <c r="Q76" s="82"/>
      <c r="R76" s="82"/>
      <c r="S76" s="82"/>
      <c r="T76" s="82"/>
      <c r="U76" s="82"/>
      <c r="V76" s="82"/>
      <c r="W76" s="82"/>
      <c r="X76" s="88"/>
    </row>
    <row r="77" spans="1:24" ht="11.25" customHeight="1" thickTop="1">
      <c r="A77" s="88"/>
      <c r="B77" s="82"/>
      <c r="C77" s="82"/>
      <c r="D77" s="82"/>
      <c r="E77" s="82"/>
      <c r="F77" s="82"/>
      <c r="G77" s="82"/>
      <c r="H77" s="82"/>
      <c r="I77" s="82"/>
      <c r="J77" s="82"/>
      <c r="K77" s="82"/>
      <c r="L77" s="82"/>
      <c r="M77" s="82"/>
      <c r="N77" s="82"/>
      <c r="O77" s="82"/>
      <c r="P77" s="82"/>
      <c r="Q77" s="82"/>
      <c r="R77" s="82"/>
      <c r="S77" s="82"/>
      <c r="T77" s="82"/>
      <c r="U77" s="82"/>
      <c r="V77" s="82"/>
      <c r="W77" s="82"/>
      <c r="X77" s="88"/>
    </row>
    <row r="78" spans="1:24" ht="11.25" customHeight="1">
      <c r="A78" s="88"/>
      <c r="B78" s="82"/>
      <c r="C78" s="82" t="s">
        <v>334</v>
      </c>
      <c r="E78" s="82"/>
      <c r="F78" s="82"/>
      <c r="G78" s="82"/>
      <c r="H78" s="82"/>
      <c r="I78" s="82"/>
      <c r="J78" s="82"/>
      <c r="K78" s="82"/>
      <c r="L78" s="82"/>
      <c r="M78" s="82"/>
      <c r="N78" s="82"/>
      <c r="O78" s="82"/>
      <c r="P78" s="82"/>
      <c r="Q78" s="82"/>
      <c r="R78" s="82"/>
      <c r="S78" s="82"/>
      <c r="T78" s="82"/>
      <c r="U78" s="82"/>
      <c r="V78" s="82"/>
      <c r="W78" s="82"/>
      <c r="X78" s="88"/>
    </row>
    <row r="79" spans="1:24" ht="11.25" customHeight="1">
      <c r="A79" s="88"/>
      <c r="B79" s="82"/>
      <c r="C79" s="82"/>
      <c r="D79" s="82"/>
      <c r="E79" s="82"/>
      <c r="F79" s="82"/>
      <c r="G79" s="82"/>
      <c r="H79" s="82"/>
      <c r="I79" s="82"/>
      <c r="J79" s="82"/>
      <c r="K79" s="82"/>
      <c r="L79" s="82"/>
      <c r="M79" s="82"/>
      <c r="N79" s="82"/>
      <c r="O79" s="82"/>
      <c r="P79" s="82"/>
      <c r="Q79" s="82"/>
      <c r="R79" s="82"/>
      <c r="S79" s="82"/>
      <c r="T79" s="82"/>
      <c r="U79" s="82"/>
      <c r="V79" s="82"/>
      <c r="W79" s="82"/>
      <c r="X79" s="88"/>
    </row>
    <row r="80" spans="1:24" ht="11.25" customHeight="1">
      <c r="A80" s="88"/>
      <c r="B80" s="82"/>
      <c r="C80" s="82"/>
      <c r="D80" s="87" t="s">
        <v>14</v>
      </c>
      <c r="E80" s="82"/>
      <c r="F80" s="82"/>
      <c r="G80" s="82"/>
      <c r="H80" s="82"/>
      <c r="I80" s="82"/>
      <c r="J80" s="82"/>
      <c r="K80" s="87" t="s">
        <v>59</v>
      </c>
      <c r="L80" s="82"/>
      <c r="M80" s="82"/>
      <c r="N80" s="82"/>
      <c r="O80" s="82"/>
      <c r="P80" s="82"/>
      <c r="Q80" s="82"/>
      <c r="R80" s="82"/>
      <c r="S80" s="82"/>
      <c r="T80" s="82"/>
      <c r="U80" s="82"/>
      <c r="V80" s="82"/>
      <c r="W80" s="82"/>
      <c r="X80" s="88"/>
    </row>
    <row r="81" spans="1:24" ht="11.25" customHeight="1">
      <c r="A81" s="88"/>
      <c r="B81" s="82"/>
      <c r="C81" s="82"/>
      <c r="D81" s="82"/>
      <c r="E81" s="82"/>
      <c r="F81" s="82"/>
      <c r="G81" s="82"/>
      <c r="H81" s="82"/>
      <c r="I81" s="82"/>
      <c r="J81" s="82"/>
      <c r="K81" s="82"/>
      <c r="L81" s="82"/>
      <c r="M81" s="82"/>
      <c r="N81" s="82"/>
      <c r="O81" s="82"/>
      <c r="P81" s="82"/>
      <c r="Q81" s="82"/>
      <c r="R81" s="82"/>
      <c r="S81" s="82"/>
      <c r="T81" s="82"/>
      <c r="U81" s="82"/>
      <c r="V81" s="82"/>
      <c r="W81" s="82"/>
      <c r="X81" s="88"/>
    </row>
    <row r="82" spans="1:24" ht="11.25" customHeight="1">
      <c r="A82" s="88"/>
      <c r="B82" s="82"/>
      <c r="C82" s="82"/>
      <c r="D82" s="82" t="s">
        <v>366</v>
      </c>
      <c r="E82" s="82"/>
      <c r="F82" s="82" t="s">
        <v>216</v>
      </c>
      <c r="G82" s="82"/>
      <c r="H82" s="82" t="s">
        <v>208</v>
      </c>
      <c r="I82" s="82"/>
      <c r="J82" s="82"/>
      <c r="K82" s="82" t="s">
        <v>366</v>
      </c>
      <c r="L82" s="82"/>
      <c r="M82" s="82" t="s">
        <v>216</v>
      </c>
      <c r="N82" s="82"/>
      <c r="O82" s="82" t="s">
        <v>208</v>
      </c>
      <c r="P82" s="82"/>
      <c r="Q82" s="82"/>
      <c r="R82" s="82"/>
      <c r="S82" s="82"/>
      <c r="T82" s="82"/>
      <c r="U82" s="82"/>
      <c r="V82" s="82"/>
      <c r="W82" s="82"/>
      <c r="X82" s="88"/>
    </row>
    <row r="83" spans="1:24" ht="11.25" customHeight="1">
      <c r="A83" s="88"/>
      <c r="B83" s="82"/>
      <c r="C83" s="82"/>
      <c r="D83" s="116" t="s">
        <v>57</v>
      </c>
      <c r="E83" s="82"/>
      <c r="F83" s="116" t="s">
        <v>238</v>
      </c>
      <c r="G83" s="82"/>
      <c r="H83" s="116" t="s">
        <v>239</v>
      </c>
      <c r="I83" s="82"/>
      <c r="J83" s="82"/>
      <c r="K83" s="119" t="s">
        <v>57</v>
      </c>
      <c r="L83" s="82"/>
      <c r="M83" s="119" t="s">
        <v>238</v>
      </c>
      <c r="N83" s="82"/>
      <c r="O83" s="119" t="s">
        <v>239</v>
      </c>
      <c r="P83" s="82"/>
      <c r="Q83" s="82"/>
      <c r="R83" s="82"/>
      <c r="S83" s="82"/>
      <c r="T83" s="82"/>
      <c r="U83" s="82"/>
      <c r="V83" s="82"/>
      <c r="W83" s="82"/>
      <c r="X83" s="88"/>
    </row>
    <row r="84" spans="1:24" ht="11.25" customHeight="1">
      <c r="A84" s="88"/>
      <c r="B84" s="82"/>
      <c r="C84" s="82" t="s">
        <v>0</v>
      </c>
      <c r="D84" s="97"/>
      <c r="E84" s="82"/>
      <c r="F84" s="20"/>
      <c r="G84" s="82"/>
      <c r="H84" s="20"/>
      <c r="I84" s="82"/>
      <c r="J84" s="82" t="s">
        <v>0</v>
      </c>
      <c r="K84" s="20"/>
      <c r="L84" s="82"/>
      <c r="M84" s="20"/>
      <c r="N84" s="82"/>
      <c r="O84" s="71"/>
      <c r="P84" s="82"/>
      <c r="Q84" s="82"/>
      <c r="R84" s="82"/>
      <c r="S84" s="82"/>
      <c r="T84" s="82"/>
      <c r="U84" s="82"/>
      <c r="V84" s="82"/>
      <c r="W84" s="82"/>
      <c r="X84" s="88"/>
    </row>
    <row r="85" spans="1:24" ht="11.25" customHeight="1">
      <c r="A85" s="88"/>
      <c r="B85" s="82"/>
      <c r="C85" s="82"/>
      <c r="E85" s="82"/>
      <c r="G85" s="82"/>
      <c r="H85" s="82"/>
      <c r="I85" s="82"/>
      <c r="J85" s="82"/>
      <c r="L85" s="82"/>
      <c r="N85" s="82"/>
      <c r="O85" s="82"/>
      <c r="P85" s="82"/>
      <c r="Q85" s="82"/>
      <c r="R85" s="82"/>
      <c r="S85" s="82"/>
      <c r="T85" s="82"/>
      <c r="U85" s="82"/>
      <c r="V85" s="82"/>
      <c r="W85" s="82"/>
      <c r="X85" s="88"/>
    </row>
    <row r="86" spans="1:24" ht="11.25" customHeight="1">
      <c r="A86" s="88"/>
      <c r="B86" s="82"/>
      <c r="C86" s="82" t="s">
        <v>3</v>
      </c>
      <c r="D86" s="20"/>
      <c r="E86" s="82"/>
      <c r="F86" s="20"/>
      <c r="G86" s="82"/>
      <c r="H86" s="71"/>
      <c r="I86" s="82"/>
      <c r="J86" s="82" t="s">
        <v>3</v>
      </c>
      <c r="K86" s="20"/>
      <c r="L86" s="82"/>
      <c r="M86" s="20"/>
      <c r="N86" s="82"/>
      <c r="O86" s="71"/>
      <c r="P86" s="82"/>
      <c r="Q86" s="82"/>
      <c r="R86" s="82"/>
      <c r="S86" s="82"/>
      <c r="T86" s="82"/>
      <c r="U86" s="82"/>
      <c r="V86" s="82"/>
      <c r="W86" s="82"/>
      <c r="X86" s="88"/>
    </row>
    <row r="87" spans="1:24" ht="11.25" customHeight="1">
      <c r="A87" s="88"/>
      <c r="B87" s="82"/>
      <c r="C87" s="82"/>
      <c r="E87" s="82"/>
      <c r="G87" s="82"/>
      <c r="H87" s="82"/>
      <c r="I87" s="82"/>
      <c r="J87" s="82"/>
      <c r="L87" s="82"/>
      <c r="N87" s="82"/>
      <c r="O87" s="82"/>
      <c r="P87" s="82"/>
      <c r="Q87" s="82"/>
      <c r="R87" s="82"/>
      <c r="S87" s="82"/>
      <c r="T87" s="82"/>
      <c r="U87" s="82"/>
      <c r="V87" s="82"/>
      <c r="W87" s="82"/>
      <c r="X87" s="88"/>
    </row>
    <row r="88" spans="1:24" ht="11.25" customHeight="1">
      <c r="A88" s="88"/>
      <c r="B88" s="82"/>
      <c r="C88" s="82" t="s">
        <v>4</v>
      </c>
      <c r="D88" s="20"/>
      <c r="E88" s="82"/>
      <c r="F88" s="20"/>
      <c r="G88" s="82"/>
      <c r="H88" s="71"/>
      <c r="I88" s="82"/>
      <c r="J88" s="82" t="s">
        <v>4</v>
      </c>
      <c r="K88" s="20"/>
      <c r="L88" s="82"/>
      <c r="M88" s="20"/>
      <c r="N88" s="82"/>
      <c r="O88" s="71"/>
      <c r="P88" s="82"/>
      <c r="Q88" s="82"/>
      <c r="R88" s="82"/>
      <c r="S88" s="82"/>
      <c r="T88" s="82"/>
      <c r="U88" s="82"/>
      <c r="V88" s="82"/>
      <c r="W88" s="82"/>
      <c r="X88" s="88"/>
    </row>
    <row r="89" spans="1:24" ht="11.25" customHeight="1">
      <c r="A89" s="88"/>
      <c r="B89" s="82"/>
      <c r="C89" s="82"/>
      <c r="E89" s="82"/>
      <c r="G89" s="82"/>
      <c r="H89" s="82"/>
      <c r="I89" s="82"/>
      <c r="J89" s="82"/>
      <c r="L89" s="82"/>
      <c r="N89" s="82"/>
      <c r="O89" s="82"/>
      <c r="P89" s="82"/>
      <c r="Q89" s="82"/>
      <c r="R89" s="82"/>
      <c r="S89" s="82"/>
      <c r="T89" s="82"/>
      <c r="U89" s="82"/>
      <c r="V89" s="82"/>
      <c r="W89" s="82"/>
      <c r="X89" s="88"/>
    </row>
    <row r="90" spans="1:24" ht="11.25" customHeight="1">
      <c r="A90" s="88"/>
      <c r="B90" s="82"/>
      <c r="C90" s="82" t="s">
        <v>5</v>
      </c>
      <c r="D90" s="20"/>
      <c r="E90" s="82"/>
      <c r="F90" s="20"/>
      <c r="G90" s="82"/>
      <c r="H90" s="71"/>
      <c r="I90" s="82"/>
      <c r="J90" s="82" t="s">
        <v>5</v>
      </c>
      <c r="K90" s="20"/>
      <c r="L90" s="82"/>
      <c r="M90" s="20"/>
      <c r="N90" s="82"/>
      <c r="O90" s="71"/>
      <c r="P90" s="82"/>
      <c r="Q90" s="82"/>
      <c r="R90" s="82"/>
      <c r="S90" s="82"/>
      <c r="T90" s="82"/>
      <c r="U90" s="82"/>
      <c r="V90" s="82"/>
      <c r="W90" s="82"/>
      <c r="X90" s="88"/>
    </row>
    <row r="91" spans="1:24" ht="11.25" customHeight="1">
      <c r="A91" s="88"/>
      <c r="B91" s="82"/>
      <c r="C91" s="82"/>
      <c r="E91" s="82"/>
      <c r="G91" s="82"/>
      <c r="H91" s="82"/>
      <c r="I91" s="82"/>
      <c r="J91" s="82"/>
      <c r="L91" s="82"/>
      <c r="N91" s="82"/>
      <c r="O91" s="82"/>
      <c r="P91" s="82"/>
      <c r="Q91" s="82"/>
      <c r="R91" s="82"/>
      <c r="S91" s="82"/>
      <c r="T91" s="82"/>
      <c r="U91" s="82"/>
      <c r="V91" s="82"/>
      <c r="W91" s="82"/>
      <c r="X91" s="88"/>
    </row>
    <row r="92" spans="1:24" ht="11.25" customHeight="1">
      <c r="A92" s="88"/>
      <c r="B92" s="82"/>
      <c r="C92" s="82" t="s">
        <v>22</v>
      </c>
      <c r="D92" s="20"/>
      <c r="E92" s="82"/>
      <c r="F92" s="20"/>
      <c r="G92" s="82"/>
      <c r="H92" s="71"/>
      <c r="I92" s="82"/>
      <c r="J92" s="82" t="s">
        <v>22</v>
      </c>
      <c r="K92" s="20"/>
      <c r="L92" s="82"/>
      <c r="M92" s="20"/>
      <c r="N92" s="82"/>
      <c r="O92" s="71"/>
      <c r="P92" s="82"/>
      <c r="Q92" s="82"/>
      <c r="R92" s="82"/>
      <c r="S92" s="82"/>
      <c r="T92" s="82"/>
      <c r="U92" s="82"/>
      <c r="V92" s="82"/>
      <c r="W92" s="82"/>
      <c r="X92" s="88"/>
    </row>
    <row r="93" spans="1:24" ht="11.25" customHeight="1">
      <c r="A93" s="88"/>
      <c r="B93" s="82"/>
      <c r="C93" s="82"/>
      <c r="D93" s="82"/>
      <c r="E93" s="82"/>
      <c r="F93" s="82"/>
      <c r="G93" s="82"/>
      <c r="H93" s="82"/>
      <c r="I93" s="82"/>
      <c r="J93" s="82"/>
      <c r="K93" s="82"/>
      <c r="L93" s="82"/>
      <c r="M93" s="82"/>
      <c r="N93" s="82"/>
      <c r="O93" s="82"/>
      <c r="P93" s="82"/>
      <c r="Q93" s="82"/>
      <c r="R93" s="82"/>
      <c r="S93" s="82"/>
      <c r="T93" s="82"/>
      <c r="U93" s="82"/>
      <c r="V93" s="82"/>
      <c r="W93" s="82"/>
      <c r="X93" s="88"/>
    </row>
    <row r="94" spans="1:24" ht="11.25" customHeight="1">
      <c r="A94" s="88"/>
      <c r="B94" s="82"/>
      <c r="C94" s="82"/>
      <c r="D94" s="82"/>
      <c r="E94" s="82"/>
      <c r="F94" s="82"/>
      <c r="G94" s="82"/>
      <c r="H94" s="82"/>
      <c r="I94" s="82"/>
      <c r="J94" s="82"/>
      <c r="K94" s="82"/>
      <c r="L94" s="82"/>
      <c r="M94" s="82"/>
      <c r="N94" s="82"/>
      <c r="O94" s="82"/>
      <c r="P94" s="82"/>
      <c r="Q94" s="82"/>
      <c r="R94" s="82"/>
      <c r="S94" s="82"/>
      <c r="T94" s="82"/>
      <c r="U94" s="82"/>
      <c r="V94" s="82"/>
      <c r="W94" s="82"/>
      <c r="X94" s="88"/>
    </row>
    <row r="95" spans="1:24" ht="11.25" customHeight="1">
      <c r="A95" s="88"/>
      <c r="B95" s="82"/>
      <c r="C95" s="82"/>
      <c r="D95" s="87" t="s">
        <v>60</v>
      </c>
      <c r="E95" s="82"/>
      <c r="F95" s="82"/>
      <c r="G95" s="82"/>
      <c r="H95" s="82"/>
      <c r="I95" s="82"/>
      <c r="J95" s="82"/>
      <c r="K95" s="87" t="s">
        <v>42</v>
      </c>
      <c r="L95" s="82"/>
      <c r="M95" s="82"/>
      <c r="N95" s="82"/>
      <c r="O95" s="82"/>
      <c r="P95" s="82"/>
      <c r="Q95" s="82"/>
      <c r="R95" s="82"/>
      <c r="S95" s="82"/>
      <c r="T95" s="82"/>
      <c r="U95" s="82"/>
      <c r="V95" s="82"/>
      <c r="W95" s="82"/>
      <c r="X95" s="88"/>
    </row>
    <row r="96" spans="1:24" ht="11.25" customHeight="1">
      <c r="A96" s="88"/>
      <c r="B96" s="82"/>
      <c r="C96" s="82"/>
      <c r="D96" s="82"/>
      <c r="E96" s="82"/>
      <c r="F96" s="82"/>
      <c r="G96" s="82"/>
      <c r="H96" s="82"/>
      <c r="I96" s="82"/>
      <c r="J96" s="82"/>
      <c r="K96" s="82"/>
      <c r="L96" s="82"/>
      <c r="M96" s="82"/>
      <c r="N96" s="82"/>
      <c r="O96" s="82"/>
      <c r="P96" s="82"/>
      <c r="Q96" s="82"/>
      <c r="R96" s="82"/>
      <c r="S96" s="82"/>
      <c r="T96" s="82"/>
      <c r="U96" s="82"/>
      <c r="V96" s="82"/>
      <c r="W96" s="82"/>
      <c r="X96" s="88"/>
    </row>
    <row r="97" spans="1:24" ht="11.25" customHeight="1">
      <c r="A97" s="88"/>
      <c r="B97" s="82"/>
      <c r="C97" s="82"/>
      <c r="D97" s="82" t="s">
        <v>366</v>
      </c>
      <c r="E97" s="82"/>
      <c r="F97" s="82" t="s">
        <v>216</v>
      </c>
      <c r="G97" s="82"/>
      <c r="H97" s="82" t="s">
        <v>208</v>
      </c>
      <c r="I97" s="82"/>
      <c r="J97" s="82"/>
      <c r="K97" s="82" t="s">
        <v>366</v>
      </c>
      <c r="L97" s="82"/>
      <c r="M97" s="82" t="s">
        <v>216</v>
      </c>
      <c r="N97" s="82"/>
      <c r="O97" s="82" t="s">
        <v>208</v>
      </c>
      <c r="P97" s="82"/>
      <c r="Q97" s="82"/>
      <c r="R97" s="82"/>
      <c r="S97" s="82"/>
      <c r="T97" s="82"/>
      <c r="U97" s="82"/>
      <c r="V97" s="82"/>
      <c r="W97" s="82"/>
      <c r="X97" s="88"/>
    </row>
    <row r="98" spans="1:24" ht="11.25" customHeight="1">
      <c r="A98" s="88"/>
      <c r="B98" s="82"/>
      <c r="C98" s="82"/>
      <c r="D98" s="119" t="s">
        <v>57</v>
      </c>
      <c r="E98" s="82"/>
      <c r="F98" s="119" t="s">
        <v>238</v>
      </c>
      <c r="G98" s="82"/>
      <c r="H98" s="119" t="s">
        <v>239</v>
      </c>
      <c r="I98" s="82"/>
      <c r="J98" s="82"/>
      <c r="K98" s="119" t="s">
        <v>57</v>
      </c>
      <c r="L98" s="82"/>
      <c r="M98" s="119" t="s">
        <v>238</v>
      </c>
      <c r="N98" s="82"/>
      <c r="O98" s="119" t="s">
        <v>239</v>
      </c>
      <c r="P98" s="82"/>
      <c r="Q98" s="82"/>
      <c r="R98" s="82"/>
      <c r="S98" s="82"/>
      <c r="T98" s="82"/>
      <c r="U98" s="82"/>
      <c r="V98" s="82"/>
      <c r="W98" s="82"/>
      <c r="X98" s="88"/>
    </row>
    <row r="99" spans="1:24" ht="11.25" customHeight="1">
      <c r="A99" s="88"/>
      <c r="B99" s="82"/>
      <c r="C99" s="82" t="s">
        <v>0</v>
      </c>
      <c r="D99" s="20"/>
      <c r="E99" s="82"/>
      <c r="F99" s="20">
        <v>0</v>
      </c>
      <c r="G99" s="82"/>
      <c r="H99" s="71"/>
      <c r="I99" s="82"/>
      <c r="J99" s="82" t="s">
        <v>0</v>
      </c>
      <c r="K99" s="20"/>
      <c r="L99" s="82"/>
      <c r="M99" s="20"/>
      <c r="N99" s="82"/>
      <c r="O99" s="71"/>
      <c r="P99" s="82"/>
      <c r="Q99" s="82"/>
      <c r="R99" s="82"/>
      <c r="S99" s="82"/>
      <c r="T99" s="82"/>
      <c r="U99" s="82"/>
      <c r="V99" s="82"/>
      <c r="W99" s="82"/>
      <c r="X99" s="88"/>
    </row>
    <row r="100" spans="1:24" ht="11.25" customHeight="1">
      <c r="A100" s="88"/>
      <c r="B100" s="82"/>
      <c r="C100" s="82"/>
      <c r="E100" s="82"/>
      <c r="G100" s="82"/>
      <c r="H100" s="82"/>
      <c r="I100" s="82"/>
      <c r="J100" s="82"/>
      <c r="L100" s="82"/>
      <c r="N100" s="82"/>
      <c r="O100" s="82"/>
      <c r="P100" s="82"/>
      <c r="Q100" s="82"/>
      <c r="R100" s="82"/>
      <c r="S100" s="82"/>
      <c r="T100" s="82"/>
      <c r="U100" s="82"/>
      <c r="V100" s="82"/>
      <c r="W100" s="82"/>
      <c r="X100" s="88"/>
    </row>
    <row r="101" spans="1:24" ht="11.25" customHeight="1">
      <c r="A101" s="88"/>
      <c r="B101" s="82"/>
      <c r="C101" s="82" t="s">
        <v>3</v>
      </c>
      <c r="D101" s="20"/>
      <c r="E101" s="82"/>
      <c r="F101" s="20"/>
      <c r="G101" s="82"/>
      <c r="H101" s="71"/>
      <c r="I101" s="82"/>
      <c r="J101" s="82" t="s">
        <v>3</v>
      </c>
      <c r="K101" s="20"/>
      <c r="L101" s="82"/>
      <c r="M101" s="20"/>
      <c r="N101" s="82"/>
      <c r="O101" s="71"/>
      <c r="P101" s="82"/>
      <c r="Q101" s="82"/>
      <c r="R101" s="82"/>
      <c r="S101" s="82"/>
      <c r="T101" s="82"/>
      <c r="U101" s="82"/>
      <c r="V101" s="82"/>
      <c r="W101" s="82"/>
      <c r="X101" s="88"/>
    </row>
    <row r="102" spans="1:24" ht="11.25" customHeight="1">
      <c r="A102" s="88"/>
      <c r="B102" s="82"/>
      <c r="C102" s="82"/>
      <c r="E102" s="82"/>
      <c r="G102" s="82"/>
      <c r="H102" s="82"/>
      <c r="I102" s="82"/>
      <c r="J102" s="82"/>
      <c r="L102" s="82"/>
      <c r="N102" s="82"/>
      <c r="O102" s="82"/>
      <c r="P102" s="82"/>
      <c r="Q102" s="82"/>
      <c r="R102" s="82"/>
      <c r="S102" s="82"/>
      <c r="T102" s="82"/>
      <c r="U102" s="82"/>
      <c r="V102" s="82"/>
      <c r="W102" s="82"/>
      <c r="X102" s="88"/>
    </row>
    <row r="103" spans="1:24" ht="11.25" customHeight="1">
      <c r="A103" s="88"/>
      <c r="B103" s="82"/>
      <c r="C103" s="82" t="s">
        <v>4</v>
      </c>
      <c r="D103" s="20"/>
      <c r="E103" s="82"/>
      <c r="F103" s="20"/>
      <c r="G103" s="82"/>
      <c r="H103" s="71"/>
      <c r="I103" s="82"/>
      <c r="J103" s="82" t="s">
        <v>4</v>
      </c>
      <c r="K103" s="20"/>
      <c r="L103" s="82"/>
      <c r="M103" s="20"/>
      <c r="N103" s="82"/>
      <c r="O103" s="71"/>
      <c r="P103" s="82"/>
      <c r="Q103" s="82"/>
      <c r="R103" s="82"/>
      <c r="S103" s="82"/>
      <c r="T103" s="82"/>
      <c r="U103" s="82"/>
      <c r="V103" s="82"/>
      <c r="W103" s="82"/>
      <c r="X103" s="88"/>
    </row>
    <row r="104" spans="1:24" ht="11.25" customHeight="1">
      <c r="A104" s="88"/>
      <c r="B104" s="82"/>
      <c r="C104" s="82"/>
      <c r="E104" s="82"/>
      <c r="G104" s="82"/>
      <c r="H104" s="82"/>
      <c r="I104" s="82"/>
      <c r="J104" s="82"/>
      <c r="L104" s="82"/>
      <c r="N104" s="82"/>
      <c r="O104" s="82"/>
      <c r="P104" s="82"/>
      <c r="Q104" s="82"/>
      <c r="R104" s="82"/>
      <c r="S104" s="82"/>
      <c r="T104" s="82"/>
      <c r="U104" s="82"/>
      <c r="V104" s="82"/>
      <c r="W104" s="82"/>
      <c r="X104" s="88"/>
    </row>
    <row r="105" spans="1:24" ht="11.25" customHeight="1">
      <c r="A105" s="88"/>
      <c r="B105" s="82"/>
      <c r="C105" s="82" t="s">
        <v>5</v>
      </c>
      <c r="D105" s="20"/>
      <c r="E105" s="82"/>
      <c r="F105" s="20"/>
      <c r="G105" s="82"/>
      <c r="H105" s="71"/>
      <c r="I105" s="82"/>
      <c r="J105" s="82" t="s">
        <v>5</v>
      </c>
      <c r="K105" s="20"/>
      <c r="L105" s="82"/>
      <c r="M105" s="20"/>
      <c r="N105" s="82"/>
      <c r="O105" s="71"/>
      <c r="P105" s="82"/>
      <c r="Q105" s="82"/>
      <c r="R105" s="82"/>
      <c r="S105" s="82"/>
      <c r="T105" s="82"/>
      <c r="U105" s="82"/>
      <c r="V105" s="82"/>
      <c r="W105" s="82"/>
      <c r="X105" s="88"/>
    </row>
    <row r="106" spans="1:24" ht="11.25" customHeight="1">
      <c r="A106" s="88"/>
      <c r="B106" s="82"/>
      <c r="C106" s="82"/>
      <c r="E106" s="82"/>
      <c r="G106" s="82"/>
      <c r="H106" s="82"/>
      <c r="I106" s="82"/>
      <c r="J106" s="82"/>
      <c r="L106" s="82"/>
      <c r="N106" s="82"/>
      <c r="O106" s="82"/>
      <c r="P106" s="82"/>
      <c r="Q106" s="82"/>
      <c r="R106" s="82"/>
      <c r="S106" s="82"/>
      <c r="T106" s="82"/>
      <c r="U106" s="82"/>
      <c r="V106" s="82"/>
      <c r="W106" s="82"/>
      <c r="X106" s="88"/>
    </row>
    <row r="107" spans="1:24" ht="11.25" customHeight="1">
      <c r="A107" s="88"/>
      <c r="B107" s="82"/>
      <c r="C107" s="82" t="s">
        <v>22</v>
      </c>
      <c r="D107" s="20"/>
      <c r="E107" s="82"/>
      <c r="F107" s="20"/>
      <c r="G107" s="82"/>
      <c r="H107" s="71"/>
      <c r="I107" s="82"/>
      <c r="J107" s="82" t="s">
        <v>22</v>
      </c>
      <c r="K107" s="20"/>
      <c r="L107" s="82"/>
      <c r="M107" s="20"/>
      <c r="N107" s="82"/>
      <c r="O107" s="71"/>
      <c r="P107" s="82"/>
      <c r="Q107" s="82"/>
      <c r="R107" s="82"/>
      <c r="S107" s="82"/>
      <c r="T107" s="82"/>
      <c r="U107" s="82"/>
      <c r="V107" s="82"/>
      <c r="W107" s="82"/>
      <c r="X107" s="88"/>
    </row>
    <row r="108" spans="1:24" ht="11.25" customHeight="1">
      <c r="A108" s="88"/>
      <c r="B108" s="82"/>
      <c r="C108" s="82"/>
      <c r="D108" s="82"/>
      <c r="E108" s="82"/>
      <c r="F108" s="82"/>
      <c r="G108" s="82"/>
      <c r="H108" s="82"/>
      <c r="I108" s="82"/>
      <c r="J108" s="82"/>
      <c r="K108" s="82"/>
      <c r="L108" s="82"/>
      <c r="M108" s="82"/>
      <c r="N108" s="82"/>
      <c r="O108" s="82"/>
      <c r="P108" s="82"/>
      <c r="Q108" s="82"/>
      <c r="R108" s="82"/>
      <c r="S108" s="82"/>
      <c r="T108" s="82"/>
      <c r="U108" s="82"/>
      <c r="V108" s="82"/>
      <c r="W108" s="82"/>
      <c r="X108" s="88"/>
    </row>
    <row r="109" spans="1:24" ht="11.25" customHeight="1">
      <c r="A109" s="88"/>
      <c r="B109" s="82"/>
      <c r="C109" s="82"/>
      <c r="D109" s="82"/>
      <c r="E109" s="82"/>
      <c r="F109" s="82"/>
      <c r="G109" s="82"/>
      <c r="H109" s="82"/>
      <c r="I109" s="82"/>
      <c r="J109" s="82"/>
      <c r="K109" s="82"/>
      <c r="L109" s="82"/>
      <c r="M109" s="82"/>
      <c r="N109" s="82"/>
      <c r="O109" s="82"/>
      <c r="P109" s="82"/>
      <c r="Q109" s="82"/>
      <c r="R109" s="82"/>
      <c r="S109" s="82"/>
      <c r="T109" s="82"/>
      <c r="U109" s="82"/>
      <c r="V109" s="82"/>
      <c r="W109" s="82"/>
      <c r="X109" s="88"/>
    </row>
    <row r="110" spans="1:24" ht="11.25" customHeight="1">
      <c r="A110" s="88"/>
      <c r="B110" s="82"/>
      <c r="C110" s="82"/>
      <c r="D110" s="87" t="s">
        <v>43</v>
      </c>
      <c r="E110" s="82"/>
      <c r="F110" s="82"/>
      <c r="G110" s="82"/>
      <c r="H110" s="82"/>
      <c r="I110" s="82"/>
      <c r="J110" s="82"/>
      <c r="K110" s="82"/>
      <c r="L110" s="82"/>
      <c r="M110" s="82"/>
      <c r="N110" s="82"/>
      <c r="O110" s="82"/>
      <c r="P110" s="82"/>
      <c r="Q110" s="82"/>
      <c r="R110" s="82"/>
      <c r="S110" s="82"/>
      <c r="T110" s="82"/>
      <c r="U110" s="82"/>
      <c r="V110" s="82"/>
      <c r="W110" s="82"/>
      <c r="X110" s="88"/>
    </row>
    <row r="111" spans="1:24" ht="11.25" customHeight="1">
      <c r="A111" s="88"/>
      <c r="B111" s="82"/>
      <c r="C111" s="82"/>
      <c r="D111" s="82"/>
      <c r="E111" s="82"/>
      <c r="F111" s="82"/>
      <c r="G111" s="82"/>
      <c r="H111" s="82"/>
      <c r="I111" s="82"/>
      <c r="J111" s="82"/>
      <c r="K111" s="82"/>
      <c r="L111" s="82"/>
      <c r="M111" s="82"/>
      <c r="N111" s="82"/>
      <c r="O111" s="82"/>
      <c r="P111" s="82"/>
      <c r="Q111" s="82"/>
      <c r="R111" s="82"/>
      <c r="S111" s="82"/>
      <c r="T111" s="82"/>
      <c r="U111" s="82"/>
      <c r="V111" s="82"/>
      <c r="W111" s="82"/>
      <c r="X111" s="88"/>
    </row>
    <row r="112" spans="1:24" ht="11.25" customHeight="1">
      <c r="A112" s="88"/>
      <c r="B112" s="82"/>
      <c r="C112" s="82"/>
      <c r="D112" s="82" t="s">
        <v>366</v>
      </c>
      <c r="E112" s="82"/>
      <c r="F112" s="82" t="s">
        <v>216</v>
      </c>
      <c r="G112" s="82"/>
      <c r="H112" s="82" t="s">
        <v>208</v>
      </c>
      <c r="I112" s="82"/>
      <c r="J112" s="82"/>
      <c r="K112" s="82"/>
      <c r="L112" s="82"/>
      <c r="M112" s="82"/>
      <c r="N112" s="82"/>
      <c r="O112" s="82"/>
      <c r="P112" s="82"/>
      <c r="Q112" s="82"/>
      <c r="R112" s="82"/>
      <c r="S112" s="82"/>
      <c r="T112" s="82"/>
      <c r="U112" s="82"/>
      <c r="V112" s="82"/>
      <c r="W112" s="82"/>
      <c r="X112" s="88"/>
    </row>
    <row r="113" spans="1:24" ht="11.25" customHeight="1">
      <c r="A113" s="88"/>
      <c r="B113" s="82"/>
      <c r="C113" s="82"/>
      <c r="D113" s="119" t="s">
        <v>57</v>
      </c>
      <c r="E113" s="82"/>
      <c r="F113" s="119" t="s">
        <v>238</v>
      </c>
      <c r="G113" s="82"/>
      <c r="H113" s="119" t="s">
        <v>239</v>
      </c>
      <c r="I113" s="82"/>
      <c r="J113" s="82"/>
      <c r="K113" s="82"/>
      <c r="L113" s="82"/>
      <c r="M113" s="82"/>
      <c r="N113" s="82"/>
      <c r="O113" s="82"/>
      <c r="P113" s="82"/>
      <c r="Q113" s="82"/>
      <c r="R113" s="82"/>
      <c r="S113" s="82"/>
      <c r="T113" s="82"/>
      <c r="U113" s="82"/>
      <c r="V113" s="82"/>
      <c r="W113" s="82"/>
      <c r="X113" s="88"/>
    </row>
    <row r="114" spans="1:24" ht="11.25" customHeight="1">
      <c r="A114" s="88"/>
      <c r="B114" s="82"/>
      <c r="C114" s="82" t="s">
        <v>0</v>
      </c>
      <c r="D114" s="20"/>
      <c r="E114" s="82"/>
      <c r="F114" s="20"/>
      <c r="G114" s="82"/>
      <c r="H114" s="71"/>
      <c r="I114" s="82"/>
      <c r="J114" s="82"/>
      <c r="K114" s="82"/>
      <c r="L114" s="82"/>
      <c r="M114" s="82"/>
      <c r="N114" s="82"/>
      <c r="O114" s="82"/>
      <c r="P114" s="82"/>
      <c r="Q114" s="82"/>
      <c r="R114" s="82"/>
      <c r="S114" s="82"/>
      <c r="T114" s="82"/>
      <c r="U114" s="82"/>
      <c r="V114" s="82"/>
      <c r="W114" s="82"/>
      <c r="X114" s="88"/>
    </row>
    <row r="115" spans="1:24" ht="11.25" customHeight="1">
      <c r="A115" s="88"/>
      <c r="B115" s="82"/>
      <c r="C115" s="82"/>
      <c r="E115" s="82"/>
      <c r="G115" s="82"/>
      <c r="H115" s="82"/>
      <c r="I115" s="82"/>
      <c r="J115" s="82"/>
      <c r="K115" s="82"/>
      <c r="L115" s="82"/>
      <c r="M115" s="82"/>
      <c r="N115" s="82"/>
      <c r="O115" s="82"/>
      <c r="P115" s="82"/>
      <c r="Q115" s="82"/>
      <c r="R115" s="82"/>
      <c r="S115" s="82"/>
      <c r="T115" s="82"/>
      <c r="U115" s="82"/>
      <c r="V115" s="82"/>
      <c r="W115" s="82"/>
      <c r="X115" s="88"/>
    </row>
    <row r="116" spans="1:24" ht="11.25" customHeight="1">
      <c r="A116" s="88"/>
      <c r="B116" s="82"/>
      <c r="C116" s="82" t="s">
        <v>3</v>
      </c>
      <c r="D116" s="20"/>
      <c r="E116" s="82"/>
      <c r="F116" s="20"/>
      <c r="G116" s="82"/>
      <c r="H116" s="71"/>
      <c r="I116" s="82"/>
      <c r="J116" s="82"/>
      <c r="K116" s="82"/>
      <c r="L116" s="82"/>
      <c r="M116" s="82"/>
      <c r="N116" s="82"/>
      <c r="O116" s="82"/>
      <c r="P116" s="82"/>
      <c r="Q116" s="82"/>
      <c r="R116" s="82"/>
      <c r="S116" s="82"/>
      <c r="T116" s="82"/>
      <c r="U116" s="82"/>
      <c r="V116" s="82"/>
      <c r="W116" s="82"/>
      <c r="X116" s="88"/>
    </row>
    <row r="117" spans="1:24" ht="11.25" customHeight="1">
      <c r="A117" s="88"/>
      <c r="B117" s="82"/>
      <c r="C117" s="82"/>
      <c r="E117" s="82"/>
      <c r="G117" s="82"/>
      <c r="H117" s="82"/>
      <c r="I117" s="82"/>
      <c r="J117" s="82"/>
      <c r="K117" s="82"/>
      <c r="L117" s="82"/>
      <c r="M117" s="82"/>
      <c r="N117" s="82"/>
      <c r="O117" s="82"/>
      <c r="P117" s="82"/>
      <c r="Q117" s="82"/>
      <c r="R117" s="82"/>
      <c r="S117" s="82"/>
      <c r="T117" s="82"/>
      <c r="U117" s="82"/>
      <c r="V117" s="82"/>
      <c r="W117" s="82"/>
      <c r="X117" s="88"/>
    </row>
    <row r="118" spans="1:24" ht="11.25" customHeight="1">
      <c r="A118" s="88"/>
      <c r="B118" s="82"/>
      <c r="C118" s="82" t="s">
        <v>4</v>
      </c>
      <c r="D118" s="20"/>
      <c r="E118" s="82"/>
      <c r="F118" s="20"/>
      <c r="G118" s="82"/>
      <c r="H118" s="71"/>
      <c r="I118" s="82"/>
      <c r="J118" s="82"/>
      <c r="K118" s="82"/>
      <c r="L118" s="82"/>
      <c r="M118" s="82"/>
      <c r="N118" s="82"/>
      <c r="O118" s="82"/>
      <c r="P118" s="82"/>
      <c r="Q118" s="82"/>
      <c r="R118" s="82"/>
      <c r="S118" s="82"/>
      <c r="T118" s="82"/>
      <c r="U118" s="82"/>
      <c r="V118" s="82"/>
      <c r="W118" s="82"/>
      <c r="X118" s="88"/>
    </row>
    <row r="119" spans="1:24" ht="11.25" customHeight="1">
      <c r="A119" s="88"/>
      <c r="B119" s="82"/>
      <c r="C119" s="82"/>
      <c r="E119" s="82"/>
      <c r="G119" s="82"/>
      <c r="H119" s="82"/>
      <c r="I119" s="82"/>
      <c r="J119" s="82"/>
      <c r="K119" s="82"/>
      <c r="L119" s="82"/>
      <c r="M119" s="82"/>
      <c r="N119" s="82"/>
      <c r="O119" s="82"/>
      <c r="P119" s="82"/>
      <c r="Q119" s="82"/>
      <c r="R119" s="82"/>
      <c r="S119" s="82"/>
      <c r="T119" s="82"/>
      <c r="U119" s="82"/>
      <c r="V119" s="82"/>
      <c r="W119" s="82"/>
      <c r="X119" s="88"/>
    </row>
    <row r="120" spans="1:24" ht="11.25" customHeight="1">
      <c r="A120" s="88"/>
      <c r="B120" s="82"/>
      <c r="C120" s="82" t="s">
        <v>5</v>
      </c>
      <c r="D120" s="20"/>
      <c r="E120" s="82"/>
      <c r="F120" s="20"/>
      <c r="G120" s="82"/>
      <c r="H120" s="71"/>
      <c r="I120" s="82"/>
      <c r="J120" s="82"/>
      <c r="K120" s="82"/>
      <c r="L120" s="82"/>
      <c r="M120" s="82"/>
      <c r="N120" s="82"/>
      <c r="O120" s="82"/>
      <c r="P120" s="82"/>
      <c r="Q120" s="82"/>
      <c r="R120" s="82"/>
      <c r="S120" s="82"/>
      <c r="T120" s="82"/>
      <c r="U120" s="82"/>
      <c r="V120" s="82"/>
      <c r="W120" s="82"/>
      <c r="X120" s="88"/>
    </row>
    <row r="121" spans="1:24" ht="11.25" customHeight="1">
      <c r="A121" s="88"/>
      <c r="B121" s="82"/>
      <c r="C121" s="82"/>
      <c r="E121" s="82"/>
      <c r="G121" s="82"/>
      <c r="H121" s="82"/>
      <c r="I121" s="82"/>
      <c r="J121" s="82"/>
      <c r="K121" s="82"/>
      <c r="L121" s="82"/>
      <c r="M121" s="82"/>
      <c r="N121" s="82"/>
      <c r="O121" s="82"/>
      <c r="P121" s="82"/>
      <c r="Q121" s="82"/>
      <c r="R121" s="82"/>
      <c r="S121" s="82"/>
      <c r="T121" s="82"/>
      <c r="U121" s="82"/>
      <c r="V121" s="82"/>
      <c r="W121" s="82"/>
      <c r="X121" s="88"/>
    </row>
    <row r="122" spans="1:24" ht="11.25" customHeight="1">
      <c r="A122" s="88"/>
      <c r="B122" s="82"/>
      <c r="C122" s="82" t="s">
        <v>22</v>
      </c>
      <c r="D122" s="20"/>
      <c r="E122" s="82"/>
      <c r="F122" s="20"/>
      <c r="G122" s="82"/>
      <c r="H122" s="71"/>
      <c r="I122" s="82"/>
      <c r="J122" s="82"/>
      <c r="K122" s="82"/>
      <c r="L122" s="82"/>
      <c r="M122" s="82"/>
      <c r="N122" s="82"/>
      <c r="O122" s="82"/>
      <c r="P122" s="82"/>
      <c r="Q122" s="82"/>
      <c r="R122" s="82"/>
      <c r="S122" s="82"/>
      <c r="T122" s="82"/>
      <c r="U122" s="82"/>
      <c r="V122" s="82"/>
      <c r="W122" s="82"/>
      <c r="X122" s="88"/>
    </row>
    <row r="123" spans="1:24" ht="11.25" customHeight="1">
      <c r="A123" s="88"/>
      <c r="B123" s="82"/>
      <c r="C123" s="82"/>
      <c r="D123" s="82"/>
      <c r="E123" s="82"/>
      <c r="F123" s="82"/>
      <c r="G123" s="82"/>
      <c r="H123" s="82"/>
      <c r="I123" s="82"/>
      <c r="J123" s="82"/>
      <c r="K123" s="82"/>
      <c r="L123" s="82"/>
      <c r="M123" s="82"/>
      <c r="N123" s="82"/>
      <c r="O123" s="82"/>
      <c r="P123" s="82"/>
      <c r="Q123" s="82"/>
      <c r="R123" s="82"/>
      <c r="S123" s="82"/>
      <c r="T123" s="82"/>
      <c r="U123" s="82"/>
      <c r="V123" s="82"/>
      <c r="W123" s="82"/>
      <c r="X123" s="88"/>
    </row>
    <row r="124" spans="1:24" ht="11.25" customHeight="1">
      <c r="A124" s="88"/>
      <c r="B124" s="82"/>
      <c r="C124" s="82"/>
      <c r="D124" s="82"/>
      <c r="E124" s="82"/>
      <c r="F124" s="82"/>
      <c r="G124" s="82"/>
      <c r="H124" s="82"/>
      <c r="I124" s="82"/>
      <c r="J124" s="82"/>
      <c r="K124" s="82"/>
      <c r="L124" s="82"/>
      <c r="M124" s="82"/>
      <c r="N124" s="82"/>
      <c r="O124" s="82"/>
      <c r="P124" s="82"/>
      <c r="Q124" s="82"/>
      <c r="R124" s="82"/>
      <c r="S124" s="82"/>
      <c r="T124" s="82"/>
      <c r="U124" s="82"/>
      <c r="V124" s="82"/>
      <c r="W124" s="82"/>
      <c r="X124" s="88"/>
    </row>
    <row r="125" spans="1:24" ht="11.25" customHeight="1">
      <c r="A125" s="88"/>
      <c r="B125" s="82"/>
      <c r="C125" s="82"/>
      <c r="D125" s="82"/>
      <c r="E125" s="82"/>
      <c r="F125" s="82"/>
      <c r="G125" s="82"/>
      <c r="H125" s="82"/>
      <c r="I125" s="82"/>
      <c r="J125" s="82"/>
      <c r="K125" s="82"/>
      <c r="L125" s="82"/>
      <c r="M125" s="82"/>
      <c r="N125" s="82"/>
      <c r="O125" s="82"/>
      <c r="P125" s="82"/>
      <c r="Q125" s="82"/>
      <c r="R125" s="82"/>
      <c r="S125" s="82"/>
      <c r="T125" s="82"/>
      <c r="U125" s="82"/>
      <c r="V125" s="82"/>
      <c r="W125" s="82"/>
      <c r="X125" s="88"/>
    </row>
    <row r="126" spans="1:24" ht="11.25" customHeight="1">
      <c r="A126" s="88"/>
      <c r="B126" s="82"/>
      <c r="C126" s="82"/>
      <c r="D126" s="82"/>
      <c r="E126" s="82"/>
      <c r="F126" s="82"/>
      <c r="G126" s="82"/>
      <c r="H126" s="82"/>
      <c r="I126" s="82"/>
      <c r="J126" s="82"/>
      <c r="K126" s="82"/>
      <c r="L126" s="82"/>
      <c r="M126" s="82"/>
      <c r="N126" s="82"/>
      <c r="O126" s="82"/>
      <c r="P126" s="82"/>
      <c r="Q126" s="82"/>
      <c r="R126" s="82"/>
      <c r="S126" s="82"/>
      <c r="T126" s="82"/>
      <c r="U126" s="82"/>
      <c r="V126" s="82"/>
      <c r="W126" s="82"/>
      <c r="X126" s="88"/>
    </row>
    <row r="127" spans="1:24" ht="11.25" customHeight="1">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row>
    <row r="128" spans="1:24" ht="11.25" customHeight="1">
      <c r="A128" s="88"/>
      <c r="B128" s="82"/>
      <c r="C128" s="82"/>
      <c r="D128" s="82"/>
      <c r="E128" s="82"/>
      <c r="F128" s="82"/>
      <c r="G128" s="82"/>
      <c r="H128" s="82"/>
      <c r="I128" s="82"/>
      <c r="J128" s="82"/>
      <c r="K128" s="82"/>
      <c r="L128" s="82"/>
      <c r="M128" s="82"/>
      <c r="N128" s="82"/>
      <c r="O128" s="82"/>
      <c r="P128" s="82"/>
      <c r="Q128" s="82"/>
      <c r="R128" s="82"/>
      <c r="S128" s="82"/>
      <c r="T128" s="82"/>
      <c r="U128" s="82"/>
      <c r="V128" s="82"/>
      <c r="W128" s="82"/>
      <c r="X128" s="88"/>
    </row>
    <row r="129" spans="1:24" ht="11.25" customHeight="1">
      <c r="A129" s="88"/>
      <c r="B129" s="82"/>
      <c r="C129" s="82"/>
      <c r="D129" s="82"/>
      <c r="E129" s="82"/>
      <c r="F129" s="82"/>
      <c r="G129" s="227" t="s">
        <v>61</v>
      </c>
      <c r="H129" s="242"/>
      <c r="I129" s="242"/>
      <c r="J129" s="82"/>
      <c r="K129" s="82"/>
      <c r="L129" s="82"/>
      <c r="M129" s="82"/>
      <c r="N129" s="82"/>
      <c r="O129" s="82"/>
      <c r="P129" s="82"/>
      <c r="Q129" s="82"/>
      <c r="R129" s="82"/>
      <c r="S129" s="82"/>
      <c r="T129" s="82"/>
      <c r="U129" s="82"/>
      <c r="V129" s="82"/>
      <c r="W129" s="82"/>
      <c r="X129" s="88"/>
    </row>
    <row r="130" spans="1:24" ht="11.25" customHeight="1" thickBot="1">
      <c r="A130" s="88"/>
      <c r="B130" s="82"/>
      <c r="C130" s="82"/>
      <c r="D130" s="82"/>
      <c r="E130" s="82"/>
      <c r="F130" s="82"/>
      <c r="G130" s="243"/>
      <c r="H130" s="243"/>
      <c r="I130" s="243"/>
      <c r="J130" s="82"/>
      <c r="K130" s="82"/>
      <c r="L130" s="82"/>
      <c r="M130" s="82"/>
      <c r="N130" s="82"/>
      <c r="O130" s="82"/>
      <c r="P130" s="82"/>
      <c r="Q130" s="82"/>
      <c r="R130" s="82"/>
      <c r="S130" s="82"/>
      <c r="T130" s="82"/>
      <c r="U130" s="82"/>
      <c r="V130" s="82"/>
      <c r="W130" s="82"/>
      <c r="X130" s="88"/>
    </row>
    <row r="131" spans="1:24" ht="11.25" customHeight="1" thickTop="1">
      <c r="A131" s="88"/>
      <c r="B131" s="82"/>
      <c r="C131" s="82"/>
      <c r="D131" s="82"/>
      <c r="E131" s="82"/>
      <c r="F131" s="82"/>
      <c r="G131" s="83"/>
      <c r="H131" s="82"/>
      <c r="I131" s="82"/>
      <c r="J131" s="82"/>
      <c r="K131" s="82"/>
      <c r="L131" s="82"/>
      <c r="M131" s="82"/>
      <c r="N131" s="82"/>
      <c r="O131" s="82"/>
      <c r="P131" s="82"/>
      <c r="Q131" s="82"/>
      <c r="R131" s="82"/>
      <c r="S131" s="82"/>
      <c r="T131" s="82"/>
      <c r="U131" s="82"/>
      <c r="V131" s="82"/>
      <c r="W131" s="82"/>
      <c r="X131" s="88"/>
    </row>
    <row r="132" spans="1:24" ht="11.25" customHeight="1">
      <c r="A132" s="88"/>
      <c r="B132" s="82"/>
      <c r="C132" s="82"/>
      <c r="D132" s="82" t="s">
        <v>349</v>
      </c>
      <c r="E132" s="82"/>
      <c r="F132" s="82"/>
      <c r="G132" s="82"/>
      <c r="H132" s="82"/>
      <c r="I132" s="82"/>
      <c r="J132" s="82"/>
      <c r="K132" s="82"/>
      <c r="L132" s="82"/>
      <c r="M132" s="82"/>
      <c r="N132" s="82"/>
      <c r="O132" s="82"/>
      <c r="P132" s="82"/>
      <c r="Q132" s="82"/>
      <c r="R132" s="82"/>
      <c r="S132" s="82"/>
      <c r="T132" s="82"/>
      <c r="U132" s="82"/>
      <c r="V132" s="82"/>
      <c r="W132" s="82"/>
      <c r="X132" s="88"/>
    </row>
    <row r="133" spans="1:24" ht="11.25" customHeight="1">
      <c r="A133" s="88"/>
      <c r="B133" s="82"/>
      <c r="C133" s="82"/>
      <c r="D133" s="120" t="s">
        <v>362</v>
      </c>
      <c r="E133" s="82"/>
      <c r="F133" s="82"/>
      <c r="G133" s="82"/>
      <c r="H133" s="82"/>
      <c r="I133" s="82"/>
      <c r="J133" s="82"/>
      <c r="K133" s="82"/>
      <c r="L133" s="82"/>
      <c r="M133" s="82"/>
      <c r="N133" s="82"/>
      <c r="O133" s="82"/>
      <c r="P133" s="82"/>
      <c r="Q133" s="82"/>
      <c r="R133" s="82"/>
      <c r="S133" s="82"/>
      <c r="T133" s="82"/>
      <c r="U133" s="82"/>
      <c r="V133" s="82"/>
      <c r="W133" s="82"/>
      <c r="X133" s="88"/>
    </row>
    <row r="134" spans="1:24" s="120" customFormat="1" ht="11.25" customHeight="1">
      <c r="A134" s="88"/>
      <c r="B134" s="82"/>
      <c r="C134" s="82"/>
      <c r="D134" s="120" t="s">
        <v>361</v>
      </c>
      <c r="E134" s="82"/>
      <c r="F134" s="82"/>
      <c r="G134" s="82"/>
      <c r="H134" s="82"/>
      <c r="I134" s="82"/>
      <c r="J134" s="82"/>
      <c r="K134" s="82"/>
      <c r="L134" s="82"/>
      <c r="M134" s="82"/>
      <c r="N134" s="82"/>
      <c r="O134" s="82"/>
      <c r="P134" s="82"/>
      <c r="Q134" s="82"/>
      <c r="R134" s="82"/>
      <c r="S134" s="82"/>
      <c r="T134" s="82"/>
      <c r="U134" s="82"/>
      <c r="V134" s="82"/>
      <c r="W134" s="82"/>
      <c r="X134" s="88"/>
    </row>
    <row r="135" spans="1:24" ht="11.25" customHeight="1">
      <c r="A135" s="88"/>
      <c r="B135" s="82"/>
      <c r="C135" s="82"/>
      <c r="D135" s="82"/>
      <c r="E135" s="82"/>
      <c r="F135" s="82"/>
      <c r="G135" s="82"/>
      <c r="H135" s="82"/>
      <c r="I135" s="82"/>
      <c r="J135" s="82"/>
      <c r="K135" s="82"/>
      <c r="L135" s="82"/>
      <c r="M135" s="82"/>
      <c r="N135" s="82"/>
      <c r="O135" s="82"/>
      <c r="P135" s="82"/>
      <c r="Q135" s="82"/>
      <c r="R135" s="82"/>
      <c r="S135" s="82"/>
      <c r="T135" s="82"/>
      <c r="U135" s="82"/>
      <c r="V135" s="82"/>
      <c r="W135" s="82"/>
      <c r="X135" s="88"/>
    </row>
    <row r="136" spans="1:24" s="120" customFormat="1" ht="11.25" customHeight="1">
      <c r="A136" s="88"/>
      <c r="B136" s="82"/>
      <c r="C136" s="82"/>
      <c r="D136" s="82" t="s">
        <v>350</v>
      </c>
      <c r="E136" s="82"/>
      <c r="F136" s="82"/>
      <c r="G136" s="82"/>
      <c r="H136" s="82"/>
      <c r="I136" s="82"/>
      <c r="J136" s="82"/>
      <c r="K136" s="82"/>
      <c r="L136" s="82"/>
      <c r="M136" s="82"/>
      <c r="N136" s="82"/>
      <c r="O136" s="82"/>
      <c r="P136" s="82"/>
      <c r="Q136" s="82"/>
      <c r="R136" s="82"/>
      <c r="S136" s="82"/>
      <c r="T136" s="82"/>
      <c r="U136" s="82"/>
      <c r="V136" s="82"/>
      <c r="W136" s="82"/>
      <c r="X136" s="88"/>
    </row>
    <row r="137" spans="1:24" ht="11.25" customHeight="1">
      <c r="A137" s="88"/>
      <c r="B137" s="82"/>
      <c r="C137" s="82"/>
      <c r="D137" s="82"/>
      <c r="E137" s="82"/>
      <c r="F137" s="82"/>
      <c r="G137" s="82"/>
      <c r="H137" s="82"/>
      <c r="I137" s="82"/>
      <c r="J137" s="82"/>
      <c r="K137" s="82"/>
      <c r="L137" s="82"/>
      <c r="M137" s="82"/>
      <c r="N137" s="82"/>
      <c r="O137" s="82"/>
      <c r="P137" s="82"/>
      <c r="Q137" s="82"/>
      <c r="R137" s="82"/>
      <c r="S137" s="82"/>
      <c r="T137" s="82"/>
      <c r="U137" s="82"/>
      <c r="V137" s="82"/>
      <c r="W137" s="82"/>
      <c r="X137" s="88"/>
    </row>
    <row r="138" spans="1:24" ht="11.25" customHeight="1" thickBot="1">
      <c r="A138" s="88"/>
      <c r="B138" s="82"/>
      <c r="C138" s="235" t="s">
        <v>8</v>
      </c>
      <c r="D138" s="235"/>
      <c r="E138" s="82"/>
      <c r="F138" s="82"/>
      <c r="G138" s="82"/>
      <c r="H138" s="82"/>
      <c r="I138" s="82"/>
      <c r="J138" s="82"/>
      <c r="K138" s="82"/>
      <c r="L138" s="82"/>
      <c r="M138" s="82"/>
      <c r="N138" s="82"/>
      <c r="O138" s="82"/>
      <c r="P138" s="82"/>
      <c r="Q138" s="82"/>
      <c r="R138" s="82"/>
      <c r="S138" s="82"/>
      <c r="T138" s="82"/>
      <c r="U138" s="82"/>
      <c r="V138" s="82"/>
      <c r="W138" s="82"/>
      <c r="X138" s="88"/>
    </row>
    <row r="139" spans="1:24" ht="11.25" customHeight="1" thickBot="1" thickTop="1">
      <c r="A139" s="88"/>
      <c r="B139" s="82"/>
      <c r="C139" s="235"/>
      <c r="D139" s="235"/>
      <c r="E139" s="82"/>
      <c r="F139" s="82"/>
      <c r="G139" s="82"/>
      <c r="H139" s="82"/>
      <c r="I139" s="82"/>
      <c r="J139" s="82"/>
      <c r="K139" s="82"/>
      <c r="L139" s="82"/>
      <c r="M139" s="82"/>
      <c r="N139" s="82"/>
      <c r="O139" s="82"/>
      <c r="P139" s="82"/>
      <c r="Q139" s="82"/>
      <c r="R139" s="82"/>
      <c r="S139" s="82"/>
      <c r="T139" s="82"/>
      <c r="U139" s="82"/>
      <c r="V139" s="82"/>
      <c r="W139" s="82"/>
      <c r="X139" s="88"/>
    </row>
    <row r="140" spans="1:24" ht="11.25" customHeight="1" thickTop="1">
      <c r="A140" s="88"/>
      <c r="B140" s="82"/>
      <c r="C140" s="82"/>
      <c r="D140" s="82"/>
      <c r="E140" s="82"/>
      <c r="F140" s="82"/>
      <c r="G140" s="82"/>
      <c r="H140" s="82"/>
      <c r="I140" s="82"/>
      <c r="J140" s="82"/>
      <c r="K140" s="82"/>
      <c r="L140" s="82"/>
      <c r="M140" s="82"/>
      <c r="N140" s="82"/>
      <c r="O140" s="82"/>
      <c r="P140" s="82"/>
      <c r="Q140" s="82"/>
      <c r="R140" s="82"/>
      <c r="S140" s="82"/>
      <c r="T140" s="82"/>
      <c r="U140" s="82"/>
      <c r="V140" s="82"/>
      <c r="W140" s="82"/>
      <c r="X140" s="88"/>
    </row>
    <row r="141" spans="1:24" ht="11.25" customHeight="1">
      <c r="A141" s="88"/>
      <c r="B141" s="82"/>
      <c r="C141" s="82" t="s">
        <v>24</v>
      </c>
      <c r="E141" s="82"/>
      <c r="F141" s="82"/>
      <c r="G141" s="82"/>
      <c r="H141" s="82"/>
      <c r="I141" s="82"/>
      <c r="J141" s="82"/>
      <c r="K141" s="82"/>
      <c r="L141" s="82"/>
      <c r="M141" s="82"/>
      <c r="N141" s="82"/>
      <c r="O141" s="82"/>
      <c r="P141" s="82"/>
      <c r="Q141" s="82"/>
      <c r="R141" s="82"/>
      <c r="S141" s="82"/>
      <c r="T141" s="82"/>
      <c r="U141" s="82"/>
      <c r="V141" s="82"/>
      <c r="W141" s="82"/>
      <c r="X141" s="88"/>
    </row>
    <row r="142" spans="1:24" ht="11.25" customHeight="1">
      <c r="A142" s="88"/>
      <c r="B142" s="82"/>
      <c r="C142" s="82"/>
      <c r="D142" s="82"/>
      <c r="E142" s="82"/>
      <c r="F142" s="82"/>
      <c r="G142" s="82"/>
      <c r="H142" s="82"/>
      <c r="I142" s="82"/>
      <c r="J142" s="82"/>
      <c r="K142" s="82"/>
      <c r="L142" s="82"/>
      <c r="M142" s="82"/>
      <c r="N142" s="82"/>
      <c r="O142" s="82"/>
      <c r="P142" s="82"/>
      <c r="Q142" s="82"/>
      <c r="R142" s="82"/>
      <c r="S142" s="82"/>
      <c r="T142" s="82"/>
      <c r="U142" s="82"/>
      <c r="V142" s="82"/>
      <c r="W142" s="82"/>
      <c r="X142" s="88"/>
    </row>
    <row r="143" spans="1:24" ht="11.25" customHeight="1">
      <c r="A143" s="88"/>
      <c r="B143" s="82"/>
      <c r="C143" s="82"/>
      <c r="D143" s="82"/>
      <c r="E143" s="82"/>
      <c r="F143" s="82"/>
      <c r="G143" s="82"/>
      <c r="H143" s="82"/>
      <c r="I143" s="82"/>
      <c r="J143" s="82"/>
      <c r="K143" s="82"/>
      <c r="L143" s="82"/>
      <c r="M143" s="82"/>
      <c r="N143" s="82"/>
      <c r="O143" s="82"/>
      <c r="P143" s="82"/>
      <c r="Q143" s="82"/>
      <c r="R143" s="82"/>
      <c r="S143" s="82"/>
      <c r="T143" s="82"/>
      <c r="U143" s="82"/>
      <c r="V143" s="82"/>
      <c r="W143" s="82"/>
      <c r="X143" s="88"/>
    </row>
    <row r="144" spans="1:24" ht="11.25" customHeight="1">
      <c r="A144" s="88"/>
      <c r="B144" s="82"/>
      <c r="C144" s="82"/>
      <c r="D144" s="82"/>
      <c r="E144" s="82"/>
      <c r="F144" s="82"/>
      <c r="G144" s="82"/>
      <c r="H144" s="82"/>
      <c r="I144" s="82"/>
      <c r="J144" s="82"/>
      <c r="K144" s="82"/>
      <c r="L144" s="82"/>
      <c r="M144" s="82"/>
      <c r="N144" s="82"/>
      <c r="O144" s="82"/>
      <c r="P144" s="82"/>
      <c r="Q144" s="82"/>
      <c r="R144" s="82"/>
      <c r="S144" s="82"/>
      <c r="T144" s="82"/>
      <c r="U144" s="82"/>
      <c r="V144" s="82"/>
      <c r="W144" s="82"/>
      <c r="X144" s="88"/>
    </row>
    <row r="145" spans="1:24" ht="11.25" customHeight="1">
      <c r="A145" s="88"/>
      <c r="B145" s="82"/>
      <c r="C145" s="82"/>
      <c r="D145" s="82"/>
      <c r="E145" s="82"/>
      <c r="F145" s="82"/>
      <c r="G145" s="82"/>
      <c r="H145" s="82"/>
      <c r="I145" s="82"/>
      <c r="J145" s="82"/>
      <c r="K145" s="82"/>
      <c r="L145" s="82"/>
      <c r="M145" s="82"/>
      <c r="N145" s="82"/>
      <c r="O145" s="82"/>
      <c r="P145" s="82"/>
      <c r="Q145" s="82"/>
      <c r="R145" s="82"/>
      <c r="S145" s="82"/>
      <c r="T145" s="82"/>
      <c r="U145" s="82"/>
      <c r="V145" s="82"/>
      <c r="W145" s="82"/>
      <c r="X145" s="88"/>
    </row>
    <row r="146" spans="1:24" ht="11.25" customHeight="1">
      <c r="A146" s="88"/>
      <c r="B146" s="82"/>
      <c r="C146" s="224" t="s">
        <v>112</v>
      </c>
      <c r="D146" s="231" t="s">
        <v>32</v>
      </c>
      <c r="E146" s="237"/>
      <c r="F146" s="237" t="s">
        <v>33</v>
      </c>
      <c r="G146" s="217" t="s">
        <v>367</v>
      </c>
      <c r="H146" s="218"/>
      <c r="I146" s="219"/>
      <c r="J146" s="219"/>
      <c r="K146" s="219"/>
      <c r="L146" s="219"/>
      <c r="M146" s="219"/>
      <c r="N146" s="219"/>
      <c r="O146" s="219"/>
      <c r="P146" s="220"/>
      <c r="Q146" s="82"/>
      <c r="R146" s="82"/>
      <c r="S146" s="82"/>
      <c r="T146" s="82"/>
      <c r="U146" s="82"/>
      <c r="V146" s="82"/>
      <c r="W146" s="82"/>
      <c r="X146" s="88"/>
    </row>
    <row r="147" spans="1:24" ht="11.25" customHeight="1">
      <c r="A147" s="88"/>
      <c r="B147" s="82"/>
      <c r="C147" s="225"/>
      <c r="D147" s="238"/>
      <c r="E147" s="239"/>
      <c r="F147" s="239"/>
      <c r="G147" s="221" t="s">
        <v>14</v>
      </c>
      <c r="H147" s="222"/>
      <c r="I147" s="222" t="s">
        <v>40</v>
      </c>
      <c r="J147" s="222"/>
      <c r="K147" s="222" t="s">
        <v>41</v>
      </c>
      <c r="L147" s="222"/>
      <c r="M147" s="222" t="s">
        <v>42</v>
      </c>
      <c r="N147" s="222"/>
      <c r="O147" s="222" t="s">
        <v>43</v>
      </c>
      <c r="P147" s="223"/>
      <c r="Q147" s="82"/>
      <c r="R147" s="82"/>
      <c r="S147" s="82"/>
      <c r="T147" s="82"/>
      <c r="U147" s="82"/>
      <c r="V147" s="82"/>
      <c r="W147" s="82"/>
      <c r="X147" s="88"/>
    </row>
    <row r="148" spans="1:24" ht="11.25" customHeight="1">
      <c r="A148" s="88"/>
      <c r="B148" s="82"/>
      <c r="C148" s="226"/>
      <c r="D148" s="240"/>
      <c r="E148" s="241"/>
      <c r="F148" s="241"/>
      <c r="G148" s="94" t="s">
        <v>351</v>
      </c>
      <c r="H148" s="95" t="s">
        <v>57</v>
      </c>
      <c r="I148" s="94" t="s">
        <v>351</v>
      </c>
      <c r="J148" s="95" t="s">
        <v>57</v>
      </c>
      <c r="K148" s="94" t="s">
        <v>351</v>
      </c>
      <c r="L148" s="95" t="s">
        <v>57</v>
      </c>
      <c r="M148" s="94" t="s">
        <v>351</v>
      </c>
      <c r="N148" s="95" t="s">
        <v>57</v>
      </c>
      <c r="O148" s="94" t="s">
        <v>351</v>
      </c>
      <c r="P148" s="96" t="s">
        <v>57</v>
      </c>
      <c r="Q148" s="82"/>
      <c r="R148" s="82"/>
      <c r="S148" s="82"/>
      <c r="T148" s="82"/>
      <c r="U148" s="82"/>
      <c r="V148" s="82"/>
      <c r="W148" s="82"/>
      <c r="X148" s="88"/>
    </row>
    <row r="149" spans="1:24" ht="11.25" customHeight="1">
      <c r="A149" s="88"/>
      <c r="B149" s="82"/>
      <c r="C149" s="84" t="s">
        <v>105</v>
      </c>
      <c r="D149" s="244" t="s">
        <v>89</v>
      </c>
      <c r="E149" s="245"/>
      <c r="F149" s="80"/>
      <c r="G149" s="42">
        <v>2</v>
      </c>
      <c r="H149" s="97">
        <v>0.8</v>
      </c>
      <c r="I149" s="43">
        <v>2</v>
      </c>
      <c r="J149" s="97">
        <v>0.8</v>
      </c>
      <c r="K149" s="43">
        <v>2</v>
      </c>
      <c r="L149" s="97">
        <v>0.8</v>
      </c>
      <c r="M149" s="43">
        <v>2</v>
      </c>
      <c r="N149" s="97">
        <v>0.8</v>
      </c>
      <c r="O149" s="43">
        <v>2</v>
      </c>
      <c r="P149" s="98">
        <v>0.8</v>
      </c>
      <c r="Q149" s="82"/>
      <c r="R149" s="82"/>
      <c r="S149" s="82"/>
      <c r="T149" s="82"/>
      <c r="U149" s="82"/>
      <c r="V149" s="82"/>
      <c r="W149" s="82"/>
      <c r="X149" s="88"/>
    </row>
    <row r="150" spans="1:24" ht="11.25" customHeight="1">
      <c r="A150" s="88"/>
      <c r="B150" s="82"/>
      <c r="C150" s="84"/>
      <c r="D150" s="213" t="s">
        <v>90</v>
      </c>
      <c r="E150" s="214"/>
      <c r="F150" s="80"/>
      <c r="G150" s="42"/>
      <c r="H150" s="97"/>
      <c r="I150" s="43"/>
      <c r="J150" s="97"/>
      <c r="K150" s="43"/>
      <c r="L150" s="97"/>
      <c r="M150" s="43"/>
      <c r="N150" s="97"/>
      <c r="O150" s="43"/>
      <c r="P150" s="98"/>
      <c r="Q150" s="82"/>
      <c r="R150" s="82"/>
      <c r="S150" s="82"/>
      <c r="T150" s="82"/>
      <c r="U150" s="82"/>
      <c r="V150" s="82"/>
      <c r="W150" s="82"/>
      <c r="X150" s="88"/>
    </row>
    <row r="151" spans="1:24" ht="11.25" customHeight="1">
      <c r="A151" s="88"/>
      <c r="B151" s="82"/>
      <c r="C151" s="84"/>
      <c r="D151" s="213" t="s">
        <v>91</v>
      </c>
      <c r="E151" s="214"/>
      <c r="F151" s="80"/>
      <c r="G151" s="42">
        <v>24</v>
      </c>
      <c r="H151" s="97">
        <v>0.3</v>
      </c>
      <c r="I151" s="43">
        <v>24</v>
      </c>
      <c r="J151" s="97">
        <v>0.3</v>
      </c>
      <c r="K151" s="43">
        <v>24</v>
      </c>
      <c r="L151" s="97">
        <v>0.3</v>
      </c>
      <c r="M151" s="43">
        <v>24</v>
      </c>
      <c r="N151" s="97">
        <v>0.3</v>
      </c>
      <c r="O151" s="43">
        <v>24</v>
      </c>
      <c r="P151" s="98">
        <v>0.3</v>
      </c>
      <c r="Q151" s="82"/>
      <c r="R151" s="82"/>
      <c r="S151" s="82"/>
      <c r="T151" s="82"/>
      <c r="U151" s="82"/>
      <c r="V151" s="82"/>
      <c r="W151" s="82"/>
      <c r="X151" s="88"/>
    </row>
    <row r="152" spans="1:24" ht="11.25" customHeight="1">
      <c r="A152" s="88"/>
      <c r="B152" s="82"/>
      <c r="C152" s="84"/>
      <c r="D152" s="213" t="s">
        <v>92</v>
      </c>
      <c r="E152" s="214"/>
      <c r="F152" s="80"/>
      <c r="G152" s="42"/>
      <c r="H152" s="97"/>
      <c r="I152" s="43"/>
      <c r="J152" s="97"/>
      <c r="K152" s="43"/>
      <c r="L152" s="97"/>
      <c r="M152" s="43"/>
      <c r="N152" s="97"/>
      <c r="O152" s="43"/>
      <c r="P152" s="98"/>
      <c r="Q152" s="82"/>
      <c r="R152" s="82"/>
      <c r="S152" s="82"/>
      <c r="T152" s="82"/>
      <c r="U152" s="82"/>
      <c r="V152" s="82"/>
      <c r="W152" s="82"/>
      <c r="X152" s="88"/>
    </row>
    <row r="153" spans="1:24" ht="11.25" customHeight="1">
      <c r="A153" s="88"/>
      <c r="B153" s="82"/>
      <c r="C153" s="84"/>
      <c r="D153" s="213" t="s">
        <v>93</v>
      </c>
      <c r="E153" s="214"/>
      <c r="F153" s="80"/>
      <c r="G153" s="42"/>
      <c r="H153" s="97"/>
      <c r="I153" s="43"/>
      <c r="J153" s="97"/>
      <c r="K153" s="43"/>
      <c r="L153" s="97"/>
      <c r="M153" s="43"/>
      <c r="N153" s="97"/>
      <c r="O153" s="43"/>
      <c r="P153" s="98"/>
      <c r="Q153" s="82"/>
      <c r="R153" s="82"/>
      <c r="S153" s="82"/>
      <c r="T153" s="82"/>
      <c r="U153" s="82"/>
      <c r="V153" s="82"/>
      <c r="W153" s="82"/>
      <c r="X153" s="88"/>
    </row>
    <row r="154" spans="1:24" ht="11.25" customHeight="1">
      <c r="A154" s="88"/>
      <c r="B154" s="82"/>
      <c r="C154" s="84"/>
      <c r="D154" s="213" t="s">
        <v>94</v>
      </c>
      <c r="E154" s="214"/>
      <c r="F154" s="80"/>
      <c r="G154" s="42"/>
      <c r="H154" s="97"/>
      <c r="I154" s="43"/>
      <c r="J154" s="97"/>
      <c r="K154" s="43"/>
      <c r="L154" s="97"/>
      <c r="M154" s="43"/>
      <c r="N154" s="97"/>
      <c r="O154" s="43"/>
      <c r="P154" s="98"/>
      <c r="Q154" s="82"/>
      <c r="R154" s="82"/>
      <c r="S154" s="82"/>
      <c r="T154" s="82"/>
      <c r="U154" s="82"/>
      <c r="V154" s="82"/>
      <c r="W154" s="82"/>
      <c r="X154" s="88"/>
    </row>
    <row r="155" spans="1:24" ht="11.25" customHeight="1">
      <c r="A155" s="88"/>
      <c r="B155" s="82"/>
      <c r="C155" s="84"/>
      <c r="D155" s="213" t="s">
        <v>95</v>
      </c>
      <c r="E155" s="214"/>
      <c r="F155" s="80"/>
      <c r="G155" s="42"/>
      <c r="H155" s="97"/>
      <c r="I155" s="43"/>
      <c r="J155" s="97"/>
      <c r="K155" s="43"/>
      <c r="L155" s="97"/>
      <c r="M155" s="43"/>
      <c r="N155" s="97"/>
      <c r="O155" s="43"/>
      <c r="P155" s="98"/>
      <c r="Q155" s="82"/>
      <c r="R155" s="82"/>
      <c r="S155" s="82"/>
      <c r="T155" s="82"/>
      <c r="U155" s="82"/>
      <c r="V155" s="82"/>
      <c r="W155" s="82"/>
      <c r="X155" s="88"/>
    </row>
    <row r="156" spans="1:24" ht="11.25" customHeight="1">
      <c r="A156" s="88"/>
      <c r="B156" s="82"/>
      <c r="C156" s="84"/>
      <c r="D156" s="213" t="s">
        <v>96</v>
      </c>
      <c r="E156" s="214"/>
      <c r="F156" s="80"/>
      <c r="G156" s="42">
        <v>24</v>
      </c>
      <c r="H156" s="97">
        <v>0.9</v>
      </c>
      <c r="I156" s="43">
        <v>24</v>
      </c>
      <c r="J156" s="97">
        <v>0.9</v>
      </c>
      <c r="K156" s="43">
        <v>24</v>
      </c>
      <c r="L156" s="97">
        <v>0.9</v>
      </c>
      <c r="M156" s="43">
        <v>24</v>
      </c>
      <c r="N156" s="97">
        <v>0.9</v>
      </c>
      <c r="O156" s="43">
        <v>24</v>
      </c>
      <c r="P156" s="98">
        <v>0.9</v>
      </c>
      <c r="Q156" s="82"/>
      <c r="R156" s="82"/>
      <c r="S156" s="82"/>
      <c r="T156" s="82"/>
      <c r="U156" s="82"/>
      <c r="V156" s="82"/>
      <c r="W156" s="82"/>
      <c r="X156" s="88"/>
    </row>
    <row r="157" spans="1:24" ht="11.25" customHeight="1">
      <c r="A157" s="88"/>
      <c r="B157" s="82"/>
      <c r="C157" s="84"/>
      <c r="D157" s="213" t="s">
        <v>97</v>
      </c>
      <c r="E157" s="214"/>
      <c r="F157" s="80"/>
      <c r="G157" s="42"/>
      <c r="H157" s="97"/>
      <c r="I157" s="43"/>
      <c r="J157" s="97"/>
      <c r="K157" s="43"/>
      <c r="L157" s="97"/>
      <c r="M157" s="43"/>
      <c r="N157" s="97"/>
      <c r="O157" s="43"/>
      <c r="P157" s="98"/>
      <c r="Q157" s="82"/>
      <c r="R157" s="82"/>
      <c r="S157" s="82"/>
      <c r="T157" s="82"/>
      <c r="U157" s="82"/>
      <c r="V157" s="82"/>
      <c r="W157" s="82"/>
      <c r="X157" s="88"/>
    </row>
    <row r="158" spans="1:24" ht="11.25" customHeight="1">
      <c r="A158" s="88"/>
      <c r="B158" s="82"/>
      <c r="C158" s="84"/>
      <c r="D158" s="213" t="s">
        <v>76</v>
      </c>
      <c r="E158" s="214"/>
      <c r="F158" s="80"/>
      <c r="G158" s="42">
        <v>2</v>
      </c>
      <c r="H158" s="97">
        <v>0.9</v>
      </c>
      <c r="I158" s="43">
        <v>2</v>
      </c>
      <c r="J158" s="97">
        <v>0.9</v>
      </c>
      <c r="K158" s="43">
        <v>2</v>
      </c>
      <c r="L158" s="97">
        <v>0.9</v>
      </c>
      <c r="M158" s="43">
        <v>2</v>
      </c>
      <c r="N158" s="97">
        <v>0.9</v>
      </c>
      <c r="O158" s="43">
        <v>2</v>
      </c>
      <c r="P158" s="98">
        <v>0.9</v>
      </c>
      <c r="Q158" s="82"/>
      <c r="R158" s="82"/>
      <c r="S158" s="82"/>
      <c r="T158" s="82"/>
      <c r="U158" s="82"/>
      <c r="V158" s="82"/>
      <c r="W158" s="82"/>
      <c r="X158" s="88"/>
    </row>
    <row r="159" spans="1:24" ht="11.25" customHeight="1">
      <c r="A159" s="88"/>
      <c r="B159" s="82"/>
      <c r="C159" s="84"/>
      <c r="D159" s="213" t="s">
        <v>77</v>
      </c>
      <c r="E159" s="214"/>
      <c r="F159" s="80"/>
      <c r="G159" s="42"/>
      <c r="H159" s="97"/>
      <c r="I159" s="43"/>
      <c r="J159" s="97"/>
      <c r="K159" s="43"/>
      <c r="L159" s="97"/>
      <c r="M159" s="43"/>
      <c r="N159" s="97"/>
      <c r="O159" s="43"/>
      <c r="P159" s="98"/>
      <c r="Q159" s="82"/>
      <c r="R159" s="82"/>
      <c r="S159" s="82"/>
      <c r="T159" s="82"/>
      <c r="U159" s="82"/>
      <c r="V159" s="82"/>
      <c r="W159" s="82"/>
      <c r="X159" s="88"/>
    </row>
    <row r="160" spans="1:24" ht="11.25" customHeight="1">
      <c r="A160" s="88"/>
      <c r="B160" s="82"/>
      <c r="C160" s="84"/>
      <c r="D160" s="213" t="s">
        <v>78</v>
      </c>
      <c r="E160" s="214"/>
      <c r="F160" s="80"/>
      <c r="G160" s="42"/>
      <c r="H160" s="97"/>
      <c r="I160" s="43"/>
      <c r="J160" s="97"/>
      <c r="K160" s="43"/>
      <c r="L160" s="97"/>
      <c r="M160" s="43"/>
      <c r="N160" s="97"/>
      <c r="O160" s="43"/>
      <c r="P160" s="98"/>
      <c r="Q160" s="82"/>
      <c r="R160" s="82"/>
      <c r="S160" s="82"/>
      <c r="T160" s="82"/>
      <c r="U160" s="82"/>
      <c r="V160" s="82"/>
      <c r="W160" s="82"/>
      <c r="X160" s="88"/>
    </row>
    <row r="161" spans="1:24" ht="11.25" customHeight="1">
      <c r="A161" s="88"/>
      <c r="B161" s="82"/>
      <c r="C161" s="84"/>
      <c r="D161" s="213" t="s">
        <v>79</v>
      </c>
      <c r="E161" s="214"/>
      <c r="F161" s="80"/>
      <c r="G161" s="42"/>
      <c r="H161" s="97"/>
      <c r="I161" s="43"/>
      <c r="J161" s="97"/>
      <c r="K161" s="43"/>
      <c r="L161" s="97"/>
      <c r="M161" s="43"/>
      <c r="N161" s="97"/>
      <c r="O161" s="43"/>
      <c r="P161" s="98"/>
      <c r="Q161" s="82"/>
      <c r="R161" s="82"/>
      <c r="S161" s="82"/>
      <c r="T161" s="82"/>
      <c r="U161" s="82"/>
      <c r="V161" s="82"/>
      <c r="W161" s="82"/>
      <c r="X161" s="88"/>
    </row>
    <row r="162" spans="1:24" ht="11.25" customHeight="1">
      <c r="A162" s="88"/>
      <c r="B162" s="82"/>
      <c r="C162" s="84"/>
      <c r="D162" s="246" t="s">
        <v>80</v>
      </c>
      <c r="E162" s="247"/>
      <c r="F162" s="41"/>
      <c r="G162" s="42"/>
      <c r="H162" s="97"/>
      <c r="I162" s="43"/>
      <c r="J162" s="97"/>
      <c r="K162" s="43"/>
      <c r="L162" s="97"/>
      <c r="M162" s="43"/>
      <c r="N162" s="97"/>
      <c r="O162" s="43"/>
      <c r="P162" s="98"/>
      <c r="Q162" s="82"/>
      <c r="R162" s="82"/>
      <c r="S162" s="82"/>
      <c r="T162" s="82"/>
      <c r="U162" s="82"/>
      <c r="V162" s="82"/>
      <c r="W162" s="82"/>
      <c r="X162" s="88"/>
    </row>
    <row r="163" spans="1:24" ht="11.25" customHeight="1">
      <c r="A163" s="88"/>
      <c r="B163" s="82"/>
      <c r="C163" s="84"/>
      <c r="D163" s="213" t="s">
        <v>81</v>
      </c>
      <c r="E163" s="214"/>
      <c r="F163" s="80"/>
      <c r="G163" s="42"/>
      <c r="H163" s="97"/>
      <c r="I163" s="43">
        <v>12</v>
      </c>
      <c r="J163" s="97">
        <v>0.8</v>
      </c>
      <c r="K163" s="43">
        <v>12</v>
      </c>
      <c r="L163" s="97">
        <v>0.8</v>
      </c>
      <c r="M163" s="43"/>
      <c r="N163" s="97"/>
      <c r="O163" s="43"/>
      <c r="P163" s="98"/>
      <c r="Q163" s="82"/>
      <c r="R163" s="82"/>
      <c r="S163" s="82"/>
      <c r="T163" s="82"/>
      <c r="U163" s="82"/>
      <c r="V163" s="82"/>
      <c r="W163" s="82"/>
      <c r="X163" s="88"/>
    </row>
    <row r="164" spans="1:24" ht="11.25" customHeight="1">
      <c r="A164" s="88"/>
      <c r="B164" s="82"/>
      <c r="C164" s="84"/>
      <c r="D164" s="213" t="s">
        <v>82</v>
      </c>
      <c r="E164" s="214"/>
      <c r="F164" s="80"/>
      <c r="G164" s="42">
        <v>24</v>
      </c>
      <c r="H164" s="97">
        <v>0.8</v>
      </c>
      <c r="I164" s="43">
        <v>24</v>
      </c>
      <c r="J164" s="97">
        <v>0.8</v>
      </c>
      <c r="K164" s="43">
        <v>24</v>
      </c>
      <c r="L164" s="97">
        <v>0.8</v>
      </c>
      <c r="M164" s="43">
        <v>24</v>
      </c>
      <c r="N164" s="97">
        <v>0.8</v>
      </c>
      <c r="O164" s="43">
        <v>24</v>
      </c>
      <c r="P164" s="98">
        <v>0.8</v>
      </c>
      <c r="Q164" s="82"/>
      <c r="R164" s="82"/>
      <c r="S164" s="82"/>
      <c r="T164" s="82"/>
      <c r="U164" s="82"/>
      <c r="V164" s="82"/>
      <c r="W164" s="82"/>
      <c r="X164" s="88"/>
    </row>
    <row r="165" spans="1:24" ht="11.25" customHeight="1">
      <c r="A165" s="88"/>
      <c r="B165" s="82"/>
      <c r="C165" s="84"/>
      <c r="D165" s="213" t="s">
        <v>83</v>
      </c>
      <c r="E165" s="214"/>
      <c r="F165" s="80"/>
      <c r="G165" s="42">
        <v>24</v>
      </c>
      <c r="H165" s="97">
        <v>0.8</v>
      </c>
      <c r="I165" s="43">
        <v>24</v>
      </c>
      <c r="J165" s="97">
        <v>0.8</v>
      </c>
      <c r="K165" s="43">
        <v>24</v>
      </c>
      <c r="L165" s="97">
        <v>0.8</v>
      </c>
      <c r="M165" s="43">
        <v>24</v>
      </c>
      <c r="N165" s="97">
        <v>0.8</v>
      </c>
      <c r="O165" s="43">
        <v>24</v>
      </c>
      <c r="P165" s="98">
        <v>0.8</v>
      </c>
      <c r="Q165" s="82"/>
      <c r="R165" s="82"/>
      <c r="S165" s="82"/>
      <c r="T165" s="82"/>
      <c r="U165" s="82"/>
      <c r="V165" s="82"/>
      <c r="W165" s="82"/>
      <c r="X165" s="88"/>
    </row>
    <row r="166" spans="1:24" ht="11.25" customHeight="1">
      <c r="A166" s="88"/>
      <c r="B166" s="82"/>
      <c r="C166" s="84"/>
      <c r="D166" s="213" t="s">
        <v>84</v>
      </c>
      <c r="E166" s="214"/>
      <c r="F166" s="80"/>
      <c r="G166" s="42">
        <v>24</v>
      </c>
      <c r="H166" s="97">
        <v>0.8</v>
      </c>
      <c r="I166" s="43">
        <v>24</v>
      </c>
      <c r="J166" s="97">
        <v>0.8</v>
      </c>
      <c r="K166" s="43">
        <v>24</v>
      </c>
      <c r="L166" s="97">
        <v>0.8</v>
      </c>
      <c r="M166" s="43">
        <v>24</v>
      </c>
      <c r="N166" s="97">
        <v>0.8</v>
      </c>
      <c r="O166" s="43">
        <v>24</v>
      </c>
      <c r="P166" s="98">
        <v>0.8</v>
      </c>
      <c r="Q166" s="82"/>
      <c r="R166" s="82"/>
      <c r="S166" s="82"/>
      <c r="T166" s="82"/>
      <c r="U166" s="82"/>
      <c r="V166" s="82"/>
      <c r="W166" s="82"/>
      <c r="X166" s="88"/>
    </row>
    <row r="167" spans="1:24" ht="11.25" customHeight="1">
      <c r="A167" s="88"/>
      <c r="B167" s="82"/>
      <c r="C167" s="84"/>
      <c r="D167" s="213" t="s">
        <v>85</v>
      </c>
      <c r="E167" s="214"/>
      <c r="F167" s="80"/>
      <c r="G167" s="42">
        <v>24</v>
      </c>
      <c r="H167" s="97">
        <v>0.8</v>
      </c>
      <c r="I167" s="43">
        <v>24</v>
      </c>
      <c r="J167" s="97">
        <v>0.8</v>
      </c>
      <c r="K167" s="43">
        <v>24</v>
      </c>
      <c r="L167" s="97">
        <v>0.8</v>
      </c>
      <c r="M167" s="43">
        <v>24</v>
      </c>
      <c r="N167" s="97">
        <v>0.8</v>
      </c>
      <c r="O167" s="43">
        <v>24</v>
      </c>
      <c r="P167" s="98">
        <v>0.8</v>
      </c>
      <c r="Q167" s="82"/>
      <c r="R167" s="82"/>
      <c r="S167" s="82"/>
      <c r="T167" s="82"/>
      <c r="U167" s="82"/>
      <c r="V167" s="82"/>
      <c r="W167" s="82"/>
      <c r="X167" s="88"/>
    </row>
    <row r="168" spans="1:24" ht="11.25" customHeight="1">
      <c r="A168" s="88"/>
      <c r="B168" s="82"/>
      <c r="C168" s="84"/>
      <c r="D168" s="213" t="s">
        <v>86</v>
      </c>
      <c r="E168" s="214"/>
      <c r="F168" s="80"/>
      <c r="G168" s="42"/>
      <c r="H168" s="97"/>
      <c r="I168" s="43"/>
      <c r="J168" s="97"/>
      <c r="K168" s="43"/>
      <c r="L168" s="97"/>
      <c r="M168" s="43"/>
      <c r="N168" s="97"/>
      <c r="O168" s="43"/>
      <c r="P168" s="98"/>
      <c r="Q168" s="82"/>
      <c r="R168" s="82"/>
      <c r="S168" s="82"/>
      <c r="T168" s="82"/>
      <c r="U168" s="82"/>
      <c r="V168" s="82"/>
      <c r="W168" s="82"/>
      <c r="X168" s="88"/>
    </row>
    <row r="169" spans="1:24" ht="11.25" customHeight="1">
      <c r="A169" s="88"/>
      <c r="B169" s="82"/>
      <c r="C169" s="84"/>
      <c r="D169" s="213" t="s">
        <v>87</v>
      </c>
      <c r="E169" s="214"/>
      <c r="F169" s="80"/>
      <c r="G169" s="42"/>
      <c r="H169" s="97"/>
      <c r="I169" s="43"/>
      <c r="J169" s="97"/>
      <c r="K169" s="43"/>
      <c r="L169" s="97"/>
      <c r="M169" s="43"/>
      <c r="N169" s="97"/>
      <c r="O169" s="43"/>
      <c r="P169" s="98"/>
      <c r="Q169" s="82"/>
      <c r="R169" s="82"/>
      <c r="S169" s="82"/>
      <c r="T169" s="82"/>
      <c r="U169" s="82"/>
      <c r="V169" s="82"/>
      <c r="W169" s="82"/>
      <c r="X169" s="88"/>
    </row>
    <row r="170" spans="1:24" ht="11.25" customHeight="1">
      <c r="A170" s="88"/>
      <c r="B170" s="82"/>
      <c r="C170" s="84"/>
      <c r="D170" s="213" t="s">
        <v>88</v>
      </c>
      <c r="E170" s="214"/>
      <c r="F170" s="80"/>
      <c r="G170" s="42">
        <v>4</v>
      </c>
      <c r="H170" s="97">
        <v>0.8</v>
      </c>
      <c r="I170" s="43">
        <v>4</v>
      </c>
      <c r="J170" s="97">
        <v>0.8</v>
      </c>
      <c r="K170" s="43">
        <v>4</v>
      </c>
      <c r="L170" s="97">
        <v>0.8</v>
      </c>
      <c r="M170" s="43">
        <v>4</v>
      </c>
      <c r="N170" s="97">
        <v>0.8</v>
      </c>
      <c r="O170" s="43">
        <v>1</v>
      </c>
      <c r="P170" s="98">
        <v>0.8</v>
      </c>
      <c r="Q170" s="82"/>
      <c r="R170" s="82"/>
      <c r="S170" s="82"/>
      <c r="T170" s="82"/>
      <c r="U170" s="82"/>
      <c r="V170" s="82"/>
      <c r="W170" s="82"/>
      <c r="X170" s="88"/>
    </row>
    <row r="171" spans="1:24" ht="11.25" customHeight="1">
      <c r="A171" s="88"/>
      <c r="B171" s="82"/>
      <c r="C171" s="84"/>
      <c r="D171" s="213"/>
      <c r="E171" s="214"/>
      <c r="F171" s="80"/>
      <c r="G171" s="42"/>
      <c r="H171" s="97"/>
      <c r="I171" s="43"/>
      <c r="J171" s="97"/>
      <c r="K171" s="43"/>
      <c r="L171" s="97"/>
      <c r="M171" s="43"/>
      <c r="N171" s="97"/>
      <c r="O171" s="43"/>
      <c r="P171" s="98"/>
      <c r="Q171" s="82"/>
      <c r="R171" s="82"/>
      <c r="S171" s="82"/>
      <c r="T171" s="82"/>
      <c r="U171" s="82"/>
      <c r="V171" s="82"/>
      <c r="W171" s="82"/>
      <c r="X171" s="88"/>
    </row>
    <row r="172" spans="1:24" ht="11.25" customHeight="1">
      <c r="A172" s="88"/>
      <c r="B172" s="82"/>
      <c r="C172" s="84"/>
      <c r="D172" s="213" t="s">
        <v>98</v>
      </c>
      <c r="E172" s="214"/>
      <c r="F172" s="80"/>
      <c r="G172" s="42">
        <v>6</v>
      </c>
      <c r="H172" s="97">
        <v>0.8</v>
      </c>
      <c r="I172" s="43">
        <v>6</v>
      </c>
      <c r="J172" s="97">
        <v>0.8</v>
      </c>
      <c r="K172" s="43">
        <v>6</v>
      </c>
      <c r="L172" s="97">
        <v>0.8</v>
      </c>
      <c r="M172" s="43">
        <v>6</v>
      </c>
      <c r="N172" s="97">
        <v>0.8</v>
      </c>
      <c r="O172" s="43">
        <v>6</v>
      </c>
      <c r="P172" s="98">
        <v>0.8</v>
      </c>
      <c r="Q172" s="82"/>
      <c r="R172" s="82"/>
      <c r="S172" s="82"/>
      <c r="T172" s="82"/>
      <c r="U172" s="82"/>
      <c r="V172" s="82"/>
      <c r="W172" s="82"/>
      <c r="X172" s="88"/>
    </row>
    <row r="173" spans="1:24" ht="11.25" customHeight="1">
      <c r="A173" s="88"/>
      <c r="B173" s="82"/>
      <c r="C173" s="84"/>
      <c r="D173" s="213" t="s">
        <v>99</v>
      </c>
      <c r="E173" s="214"/>
      <c r="F173" s="80"/>
      <c r="G173" s="42">
        <v>6</v>
      </c>
      <c r="H173" s="97">
        <v>0.8</v>
      </c>
      <c r="I173" s="43">
        <v>6</v>
      </c>
      <c r="J173" s="97">
        <v>0.8</v>
      </c>
      <c r="K173" s="43">
        <v>6</v>
      </c>
      <c r="L173" s="97">
        <v>0.8</v>
      </c>
      <c r="M173" s="43">
        <v>6</v>
      </c>
      <c r="N173" s="97">
        <v>0.8</v>
      </c>
      <c r="O173" s="43">
        <v>6</v>
      </c>
      <c r="P173" s="98">
        <v>0.8</v>
      </c>
      <c r="Q173" s="82"/>
      <c r="R173" s="82"/>
      <c r="S173" s="82"/>
      <c r="T173" s="82"/>
      <c r="U173" s="82"/>
      <c r="V173" s="82"/>
      <c r="W173" s="82"/>
      <c r="X173" s="88"/>
    </row>
    <row r="174" spans="1:24" ht="11.25" customHeight="1">
      <c r="A174" s="88"/>
      <c r="B174" s="82"/>
      <c r="C174" s="84"/>
      <c r="D174" s="213" t="s">
        <v>100</v>
      </c>
      <c r="E174" s="214"/>
      <c r="F174" s="80"/>
      <c r="G174" s="42"/>
      <c r="H174" s="97"/>
      <c r="I174" s="43"/>
      <c r="J174" s="97"/>
      <c r="K174" s="43"/>
      <c r="L174" s="97"/>
      <c r="M174" s="43"/>
      <c r="N174" s="97"/>
      <c r="O174" s="43">
        <v>24</v>
      </c>
      <c r="P174" s="98">
        <v>0.9</v>
      </c>
      <c r="Q174" s="82"/>
      <c r="R174" s="82"/>
      <c r="S174" s="82"/>
      <c r="T174" s="82"/>
      <c r="U174" s="82"/>
      <c r="V174" s="82"/>
      <c r="W174" s="82"/>
      <c r="X174" s="88"/>
    </row>
    <row r="175" spans="1:24" ht="11.25" customHeight="1">
      <c r="A175" s="88"/>
      <c r="B175" s="82"/>
      <c r="C175" s="84" t="s">
        <v>106</v>
      </c>
      <c r="D175" s="213" t="s">
        <v>101</v>
      </c>
      <c r="E175" s="214"/>
      <c r="F175" s="80"/>
      <c r="G175" s="42">
        <v>2</v>
      </c>
      <c r="H175" s="97">
        <v>0.9</v>
      </c>
      <c r="I175" s="43">
        <v>2</v>
      </c>
      <c r="J175" s="97">
        <v>0.9</v>
      </c>
      <c r="K175" s="43">
        <v>2</v>
      </c>
      <c r="L175" s="97">
        <v>0.9</v>
      </c>
      <c r="M175" s="43">
        <v>2</v>
      </c>
      <c r="N175" s="97">
        <v>0.9</v>
      </c>
      <c r="O175" s="43">
        <v>2</v>
      </c>
      <c r="P175" s="98">
        <v>0.9</v>
      </c>
      <c r="Q175" s="82"/>
      <c r="R175" s="82"/>
      <c r="S175" s="82"/>
      <c r="T175" s="82"/>
      <c r="U175" s="82"/>
      <c r="V175" s="82"/>
      <c r="W175" s="82"/>
      <c r="X175" s="88"/>
    </row>
    <row r="176" spans="1:24" ht="11.25" customHeight="1">
      <c r="A176" s="88"/>
      <c r="B176" s="82"/>
      <c r="C176" s="84"/>
      <c r="D176" s="213" t="s">
        <v>102</v>
      </c>
      <c r="E176" s="214"/>
      <c r="F176" s="80"/>
      <c r="G176" s="42"/>
      <c r="H176" s="97"/>
      <c r="I176" s="43"/>
      <c r="J176" s="97"/>
      <c r="K176" s="43"/>
      <c r="L176" s="97"/>
      <c r="M176" s="43"/>
      <c r="N176" s="97"/>
      <c r="O176" s="43"/>
      <c r="P176" s="98"/>
      <c r="Q176" s="82"/>
      <c r="R176" s="82"/>
      <c r="S176" s="82"/>
      <c r="T176" s="82"/>
      <c r="U176" s="82"/>
      <c r="V176" s="82"/>
      <c r="W176" s="82"/>
      <c r="X176" s="88"/>
    </row>
    <row r="177" spans="1:24" ht="11.25" customHeight="1">
      <c r="A177" s="88"/>
      <c r="B177" s="82"/>
      <c r="C177" s="84" t="s">
        <v>107</v>
      </c>
      <c r="D177" s="213" t="s">
        <v>103</v>
      </c>
      <c r="E177" s="214"/>
      <c r="F177" s="80"/>
      <c r="G177" s="42"/>
      <c r="H177" s="97"/>
      <c r="I177" s="43"/>
      <c r="J177" s="97"/>
      <c r="K177" s="43">
        <v>6</v>
      </c>
      <c r="L177" s="97">
        <v>0.8</v>
      </c>
      <c r="M177" s="43"/>
      <c r="N177" s="97"/>
      <c r="O177" s="43"/>
      <c r="P177" s="98"/>
      <c r="Q177" s="82"/>
      <c r="R177" s="82"/>
      <c r="S177" s="82"/>
      <c r="T177" s="82"/>
      <c r="U177" s="82"/>
      <c r="V177" s="82"/>
      <c r="W177" s="82"/>
      <c r="X177" s="88"/>
    </row>
    <row r="178" spans="1:24" ht="11.25" customHeight="1">
      <c r="A178" s="88"/>
      <c r="B178" s="82"/>
      <c r="C178" s="84" t="s">
        <v>108</v>
      </c>
      <c r="D178" s="213" t="s">
        <v>104</v>
      </c>
      <c r="E178" s="214"/>
      <c r="F178" s="80"/>
      <c r="G178" s="42"/>
      <c r="H178" s="97"/>
      <c r="I178" s="43"/>
      <c r="J178" s="97"/>
      <c r="K178" s="43">
        <v>2</v>
      </c>
      <c r="L178" s="97">
        <v>0.8</v>
      </c>
      <c r="M178" s="43"/>
      <c r="N178" s="97"/>
      <c r="O178" s="43"/>
      <c r="P178" s="98"/>
      <c r="Q178" s="82"/>
      <c r="R178" s="82"/>
      <c r="S178" s="82"/>
      <c r="T178" s="82"/>
      <c r="U178" s="82"/>
      <c r="V178" s="82"/>
      <c r="W178" s="82"/>
      <c r="X178" s="88"/>
    </row>
    <row r="179" spans="1:24" ht="11.25" customHeight="1">
      <c r="A179" s="88"/>
      <c r="B179" s="82"/>
      <c r="C179" s="84" t="s">
        <v>109</v>
      </c>
      <c r="D179" s="213" t="s">
        <v>111</v>
      </c>
      <c r="E179" s="214"/>
      <c r="F179" s="80"/>
      <c r="G179" s="42"/>
      <c r="H179" s="97"/>
      <c r="I179" s="43"/>
      <c r="J179" s="97"/>
      <c r="K179" s="43">
        <v>4</v>
      </c>
      <c r="L179" s="97">
        <v>0.8</v>
      </c>
      <c r="M179" s="43"/>
      <c r="N179" s="97"/>
      <c r="O179" s="43"/>
      <c r="P179" s="98"/>
      <c r="Q179" s="82"/>
      <c r="R179" s="82"/>
      <c r="S179" s="82"/>
      <c r="T179" s="82"/>
      <c r="U179" s="82"/>
      <c r="V179" s="82"/>
      <c r="W179" s="82"/>
      <c r="X179" s="88"/>
    </row>
    <row r="180" spans="1:24" ht="11.25" customHeight="1">
      <c r="A180" s="88"/>
      <c r="B180" s="82"/>
      <c r="C180" s="84" t="s">
        <v>110</v>
      </c>
      <c r="D180" s="213" t="s">
        <v>111</v>
      </c>
      <c r="E180" s="214"/>
      <c r="F180" s="80"/>
      <c r="G180" s="42"/>
      <c r="H180" s="97"/>
      <c r="I180" s="43"/>
      <c r="J180" s="97"/>
      <c r="K180" s="43">
        <v>4</v>
      </c>
      <c r="L180" s="97">
        <v>0.8</v>
      </c>
      <c r="M180" s="43"/>
      <c r="N180" s="97"/>
      <c r="O180" s="43"/>
      <c r="P180" s="98"/>
      <c r="Q180" s="82"/>
      <c r="R180" s="82"/>
      <c r="S180" s="82"/>
      <c r="T180" s="82"/>
      <c r="U180" s="82"/>
      <c r="V180" s="82"/>
      <c r="W180" s="82"/>
      <c r="X180" s="88"/>
    </row>
    <row r="181" spans="1:24" ht="11.25" customHeight="1">
      <c r="A181" s="88"/>
      <c r="B181" s="82"/>
      <c r="C181" s="84"/>
      <c r="D181" s="213" t="s">
        <v>111</v>
      </c>
      <c r="E181" s="214"/>
      <c r="F181" s="80"/>
      <c r="G181" s="42"/>
      <c r="H181" s="97"/>
      <c r="I181" s="43"/>
      <c r="J181" s="97"/>
      <c r="K181" s="43">
        <v>2</v>
      </c>
      <c r="L181" s="97">
        <v>0.8</v>
      </c>
      <c r="M181" s="43"/>
      <c r="N181" s="97"/>
      <c r="O181" s="43"/>
      <c r="P181" s="98"/>
      <c r="Q181" s="82"/>
      <c r="R181" s="82"/>
      <c r="S181" s="82"/>
      <c r="T181" s="82"/>
      <c r="U181" s="82"/>
      <c r="V181" s="82"/>
      <c r="W181" s="82"/>
      <c r="X181" s="88"/>
    </row>
    <row r="182" spans="1:24" ht="11.25" customHeight="1">
      <c r="A182" s="88"/>
      <c r="B182" s="82"/>
      <c r="C182" s="84"/>
      <c r="D182" s="213"/>
      <c r="E182" s="214"/>
      <c r="F182" s="80"/>
      <c r="G182" s="42"/>
      <c r="H182" s="97"/>
      <c r="I182" s="43"/>
      <c r="J182" s="97"/>
      <c r="K182" s="43"/>
      <c r="L182" s="97"/>
      <c r="M182" s="43"/>
      <c r="N182" s="97"/>
      <c r="O182" s="43"/>
      <c r="P182" s="98"/>
      <c r="Q182" s="82"/>
      <c r="R182" s="82"/>
      <c r="S182" s="82"/>
      <c r="T182" s="82"/>
      <c r="U182" s="82"/>
      <c r="V182" s="82"/>
      <c r="W182" s="82"/>
      <c r="X182" s="88"/>
    </row>
    <row r="183" spans="1:24" ht="11.25" customHeight="1">
      <c r="A183" s="88"/>
      <c r="B183" s="82"/>
      <c r="C183" s="84"/>
      <c r="D183" s="213"/>
      <c r="E183" s="214"/>
      <c r="F183" s="80"/>
      <c r="G183" s="42"/>
      <c r="H183" s="97"/>
      <c r="I183" s="43"/>
      <c r="J183" s="97"/>
      <c r="K183" s="43"/>
      <c r="L183" s="97"/>
      <c r="M183" s="43"/>
      <c r="N183" s="97"/>
      <c r="O183" s="43"/>
      <c r="P183" s="98"/>
      <c r="Q183" s="82"/>
      <c r="R183" s="82"/>
      <c r="S183" s="82"/>
      <c r="T183" s="82"/>
      <c r="U183" s="82"/>
      <c r="V183" s="82"/>
      <c r="W183" s="82"/>
      <c r="X183" s="88"/>
    </row>
    <row r="184" spans="1:24" ht="11.25" customHeight="1">
      <c r="A184" s="88"/>
      <c r="B184" s="82"/>
      <c r="C184" s="84"/>
      <c r="D184" s="213"/>
      <c r="E184" s="214"/>
      <c r="F184" s="80"/>
      <c r="G184" s="42"/>
      <c r="H184" s="97"/>
      <c r="I184" s="43"/>
      <c r="J184" s="97"/>
      <c r="K184" s="43"/>
      <c r="L184" s="97"/>
      <c r="M184" s="43"/>
      <c r="N184" s="97"/>
      <c r="O184" s="43"/>
      <c r="P184" s="98"/>
      <c r="Q184" s="82"/>
      <c r="R184" s="82"/>
      <c r="S184" s="82"/>
      <c r="T184" s="82"/>
      <c r="U184" s="82"/>
      <c r="V184" s="82"/>
      <c r="W184" s="82"/>
      <c r="X184" s="88"/>
    </row>
    <row r="185" spans="1:24" ht="11.25" customHeight="1">
      <c r="A185" s="88"/>
      <c r="B185" s="82"/>
      <c r="C185" s="84"/>
      <c r="D185" s="213"/>
      <c r="E185" s="214"/>
      <c r="F185" s="80"/>
      <c r="G185" s="42"/>
      <c r="H185" s="97"/>
      <c r="I185" s="43"/>
      <c r="J185" s="97"/>
      <c r="K185" s="43"/>
      <c r="L185" s="97"/>
      <c r="M185" s="43"/>
      <c r="N185" s="97"/>
      <c r="O185" s="43"/>
      <c r="P185" s="98"/>
      <c r="Q185" s="82"/>
      <c r="R185" s="82"/>
      <c r="S185" s="82"/>
      <c r="T185" s="82"/>
      <c r="U185" s="82"/>
      <c r="V185" s="82"/>
      <c r="W185" s="82"/>
      <c r="X185" s="88"/>
    </row>
    <row r="186" spans="1:24" ht="11.25" customHeight="1">
      <c r="A186" s="88"/>
      <c r="B186" s="82"/>
      <c r="C186" s="84"/>
      <c r="D186" s="213"/>
      <c r="E186" s="214"/>
      <c r="F186" s="80"/>
      <c r="G186" s="42"/>
      <c r="H186" s="97"/>
      <c r="I186" s="43"/>
      <c r="J186" s="97"/>
      <c r="K186" s="43"/>
      <c r="L186" s="97"/>
      <c r="M186" s="43"/>
      <c r="N186" s="97"/>
      <c r="O186" s="43"/>
      <c r="P186" s="98"/>
      <c r="Q186" s="82"/>
      <c r="R186" s="82"/>
      <c r="S186" s="82"/>
      <c r="T186" s="82"/>
      <c r="U186" s="82"/>
      <c r="V186" s="82"/>
      <c r="W186" s="82"/>
      <c r="X186" s="88"/>
    </row>
    <row r="187" spans="1:24" ht="11.25" customHeight="1">
      <c r="A187" s="88"/>
      <c r="B187" s="82"/>
      <c r="C187" s="84"/>
      <c r="D187" s="213"/>
      <c r="E187" s="214"/>
      <c r="F187" s="80"/>
      <c r="G187" s="42"/>
      <c r="H187" s="97"/>
      <c r="I187" s="43"/>
      <c r="J187" s="97"/>
      <c r="K187" s="43"/>
      <c r="L187" s="97"/>
      <c r="M187" s="43"/>
      <c r="N187" s="97"/>
      <c r="O187" s="43"/>
      <c r="P187" s="98"/>
      <c r="Q187" s="82"/>
      <c r="R187" s="82"/>
      <c r="S187" s="82"/>
      <c r="T187" s="82"/>
      <c r="U187" s="82"/>
      <c r="V187" s="82"/>
      <c r="W187" s="82"/>
      <c r="X187" s="88"/>
    </row>
    <row r="188" spans="1:24" ht="11.25" customHeight="1">
      <c r="A188" s="88"/>
      <c r="B188" s="82"/>
      <c r="C188" s="84"/>
      <c r="D188" s="213"/>
      <c r="E188" s="214"/>
      <c r="F188" s="80"/>
      <c r="G188" s="42"/>
      <c r="H188" s="97"/>
      <c r="I188" s="43"/>
      <c r="J188" s="97"/>
      <c r="K188" s="43"/>
      <c r="L188" s="97"/>
      <c r="M188" s="43"/>
      <c r="N188" s="97"/>
      <c r="O188" s="43"/>
      <c r="P188" s="98"/>
      <c r="Q188" s="82"/>
      <c r="R188" s="82"/>
      <c r="S188" s="82"/>
      <c r="T188" s="82"/>
      <c r="U188" s="82"/>
      <c r="V188" s="82"/>
      <c r="W188" s="82"/>
      <c r="X188" s="88"/>
    </row>
    <row r="189" spans="1:24" ht="11.25" customHeight="1">
      <c r="A189" s="88"/>
      <c r="B189" s="82"/>
      <c r="C189" s="84"/>
      <c r="D189" s="213"/>
      <c r="E189" s="214"/>
      <c r="F189" s="80"/>
      <c r="G189" s="42"/>
      <c r="H189" s="97"/>
      <c r="I189" s="43"/>
      <c r="J189" s="97"/>
      <c r="K189" s="43"/>
      <c r="L189" s="97"/>
      <c r="M189" s="43"/>
      <c r="N189" s="97"/>
      <c r="O189" s="43"/>
      <c r="P189" s="98"/>
      <c r="Q189" s="82"/>
      <c r="R189" s="82"/>
      <c r="S189" s="82"/>
      <c r="T189" s="82"/>
      <c r="U189" s="82"/>
      <c r="V189" s="82"/>
      <c r="W189" s="82"/>
      <c r="X189" s="88"/>
    </row>
    <row r="190" spans="1:24" ht="11.25" customHeight="1">
      <c r="A190" s="88"/>
      <c r="B190" s="82"/>
      <c r="C190" s="84"/>
      <c r="D190" s="213"/>
      <c r="E190" s="214"/>
      <c r="F190" s="80"/>
      <c r="G190" s="42"/>
      <c r="H190" s="97"/>
      <c r="I190" s="43"/>
      <c r="J190" s="97"/>
      <c r="K190" s="43"/>
      <c r="L190" s="97"/>
      <c r="M190" s="43"/>
      <c r="N190" s="97"/>
      <c r="O190" s="43"/>
      <c r="P190" s="98"/>
      <c r="Q190" s="82"/>
      <c r="R190" s="82"/>
      <c r="S190" s="82"/>
      <c r="T190" s="82"/>
      <c r="U190" s="82"/>
      <c r="V190" s="82"/>
      <c r="W190" s="82"/>
      <c r="X190" s="88"/>
    </row>
    <row r="191" spans="1:24" ht="11.25" customHeight="1">
      <c r="A191" s="88"/>
      <c r="B191" s="82"/>
      <c r="C191" s="84"/>
      <c r="D191" s="213"/>
      <c r="E191" s="214"/>
      <c r="F191" s="80"/>
      <c r="G191" s="42"/>
      <c r="H191" s="97"/>
      <c r="I191" s="43"/>
      <c r="J191" s="97"/>
      <c r="K191" s="43"/>
      <c r="L191" s="97"/>
      <c r="M191" s="43"/>
      <c r="N191" s="97"/>
      <c r="O191" s="43"/>
      <c r="P191" s="98"/>
      <c r="Q191" s="82"/>
      <c r="R191" s="82"/>
      <c r="S191" s="82"/>
      <c r="T191" s="82"/>
      <c r="U191" s="82"/>
      <c r="V191" s="82"/>
      <c r="W191" s="82"/>
      <c r="X191" s="88"/>
    </row>
    <row r="192" spans="1:24" ht="11.25" customHeight="1">
      <c r="A192" s="88"/>
      <c r="B192" s="82"/>
      <c r="C192" s="84"/>
      <c r="D192" s="213"/>
      <c r="E192" s="214"/>
      <c r="F192" s="80"/>
      <c r="G192" s="42"/>
      <c r="H192" s="97"/>
      <c r="I192" s="43"/>
      <c r="J192" s="97"/>
      <c r="K192" s="43"/>
      <c r="L192" s="97"/>
      <c r="M192" s="43"/>
      <c r="N192" s="97"/>
      <c r="O192" s="43"/>
      <c r="P192" s="98"/>
      <c r="Q192" s="82"/>
      <c r="R192" s="82"/>
      <c r="S192" s="82"/>
      <c r="T192" s="82"/>
      <c r="U192" s="82"/>
      <c r="V192" s="82"/>
      <c r="W192" s="82"/>
      <c r="X192" s="88"/>
    </row>
    <row r="193" spans="1:24" ht="11.25" customHeight="1">
      <c r="A193" s="88"/>
      <c r="B193" s="82"/>
      <c r="C193" s="84"/>
      <c r="D193" s="213"/>
      <c r="E193" s="214"/>
      <c r="F193" s="80"/>
      <c r="G193" s="42"/>
      <c r="H193" s="97"/>
      <c r="I193" s="43"/>
      <c r="J193" s="97"/>
      <c r="K193" s="43"/>
      <c r="L193" s="97"/>
      <c r="M193" s="43"/>
      <c r="N193" s="97"/>
      <c r="O193" s="43"/>
      <c r="P193" s="98"/>
      <c r="Q193" s="82"/>
      <c r="R193" s="82"/>
      <c r="S193" s="82"/>
      <c r="T193" s="82"/>
      <c r="U193" s="82"/>
      <c r="V193" s="82"/>
      <c r="W193" s="82"/>
      <c r="X193" s="88"/>
    </row>
    <row r="194" spans="1:24" ht="11.25" customHeight="1">
      <c r="A194" s="88"/>
      <c r="B194" s="82"/>
      <c r="C194" s="84"/>
      <c r="D194" s="213"/>
      <c r="E194" s="214"/>
      <c r="F194" s="80"/>
      <c r="G194" s="42"/>
      <c r="H194" s="97"/>
      <c r="I194" s="43"/>
      <c r="J194" s="97"/>
      <c r="K194" s="43"/>
      <c r="L194" s="97"/>
      <c r="M194" s="43"/>
      <c r="N194" s="97"/>
      <c r="O194" s="43"/>
      <c r="P194" s="98"/>
      <c r="Q194" s="82"/>
      <c r="R194" s="82"/>
      <c r="S194" s="82"/>
      <c r="T194" s="82"/>
      <c r="U194" s="82"/>
      <c r="V194" s="82"/>
      <c r="W194" s="82"/>
      <c r="X194" s="88"/>
    </row>
    <row r="195" spans="1:24" ht="11.25" customHeight="1">
      <c r="A195" s="88"/>
      <c r="B195" s="82"/>
      <c r="C195" s="84"/>
      <c r="D195" s="213"/>
      <c r="E195" s="214"/>
      <c r="F195" s="80"/>
      <c r="G195" s="42"/>
      <c r="H195" s="97"/>
      <c r="I195" s="43"/>
      <c r="J195" s="97"/>
      <c r="K195" s="43"/>
      <c r="L195" s="97"/>
      <c r="M195" s="43"/>
      <c r="N195" s="97"/>
      <c r="O195" s="43"/>
      <c r="P195" s="98"/>
      <c r="Q195" s="82"/>
      <c r="R195" s="82"/>
      <c r="S195" s="82"/>
      <c r="T195" s="82"/>
      <c r="U195" s="82"/>
      <c r="V195" s="82"/>
      <c r="W195" s="82"/>
      <c r="X195" s="88"/>
    </row>
    <row r="196" spans="1:24" ht="11.25" customHeight="1">
      <c r="A196" s="88"/>
      <c r="B196" s="82"/>
      <c r="C196" s="84"/>
      <c r="D196" s="213"/>
      <c r="E196" s="214"/>
      <c r="F196" s="80"/>
      <c r="G196" s="42"/>
      <c r="H196" s="97"/>
      <c r="I196" s="43"/>
      <c r="J196" s="97"/>
      <c r="K196" s="43"/>
      <c r="L196" s="97"/>
      <c r="M196" s="43"/>
      <c r="N196" s="97"/>
      <c r="O196" s="43"/>
      <c r="P196" s="98"/>
      <c r="Q196" s="82"/>
      <c r="R196" s="82"/>
      <c r="S196" s="82"/>
      <c r="T196" s="82"/>
      <c r="U196" s="82"/>
      <c r="V196" s="82"/>
      <c r="W196" s="82"/>
      <c r="X196" s="88"/>
    </row>
    <row r="197" spans="1:24" ht="11.25" customHeight="1">
      <c r="A197" s="88"/>
      <c r="B197" s="82"/>
      <c r="C197" s="84"/>
      <c r="D197" s="213"/>
      <c r="E197" s="214"/>
      <c r="F197" s="80"/>
      <c r="G197" s="42"/>
      <c r="H197" s="97"/>
      <c r="I197" s="43"/>
      <c r="J197" s="97"/>
      <c r="K197" s="43"/>
      <c r="L197" s="97"/>
      <c r="M197" s="43"/>
      <c r="N197" s="97"/>
      <c r="O197" s="43"/>
      <c r="P197" s="98"/>
      <c r="Q197" s="82"/>
      <c r="R197" s="82"/>
      <c r="S197" s="82"/>
      <c r="T197" s="82"/>
      <c r="U197" s="82"/>
      <c r="V197" s="82"/>
      <c r="W197" s="82"/>
      <c r="X197" s="88"/>
    </row>
    <row r="198" spans="1:24" ht="11.25" customHeight="1">
      <c r="A198" s="88"/>
      <c r="B198" s="82"/>
      <c r="C198" s="84"/>
      <c r="D198" s="213"/>
      <c r="E198" s="214"/>
      <c r="F198" s="80"/>
      <c r="G198" s="42"/>
      <c r="H198" s="97"/>
      <c r="I198" s="43"/>
      <c r="J198" s="97"/>
      <c r="K198" s="43"/>
      <c r="L198" s="97"/>
      <c r="M198" s="43"/>
      <c r="N198" s="97"/>
      <c r="O198" s="43"/>
      <c r="P198" s="98"/>
      <c r="Q198" s="82"/>
      <c r="R198" s="82"/>
      <c r="S198" s="82"/>
      <c r="T198" s="82"/>
      <c r="U198" s="82"/>
      <c r="V198" s="82"/>
      <c r="W198" s="82"/>
      <c r="X198" s="88"/>
    </row>
    <row r="199" spans="1:24" ht="11.25" customHeight="1">
      <c r="A199" s="88"/>
      <c r="B199" s="82"/>
      <c r="C199" s="84"/>
      <c r="D199" s="213"/>
      <c r="E199" s="214"/>
      <c r="F199" s="80"/>
      <c r="G199" s="42"/>
      <c r="H199" s="97"/>
      <c r="I199" s="43"/>
      <c r="J199" s="97"/>
      <c r="K199" s="43"/>
      <c r="L199" s="97"/>
      <c r="M199" s="43"/>
      <c r="N199" s="97"/>
      <c r="O199" s="43"/>
      <c r="P199" s="98"/>
      <c r="Q199" s="82"/>
      <c r="R199" s="82"/>
      <c r="S199" s="82"/>
      <c r="T199" s="82"/>
      <c r="U199" s="82"/>
      <c r="V199" s="82"/>
      <c r="W199" s="82"/>
      <c r="X199" s="88"/>
    </row>
    <row r="200" spans="1:24" ht="11.25" customHeight="1">
      <c r="A200" s="88"/>
      <c r="B200" s="82"/>
      <c r="C200" s="84"/>
      <c r="D200" s="213"/>
      <c r="E200" s="214"/>
      <c r="F200" s="80"/>
      <c r="G200" s="42"/>
      <c r="H200" s="97"/>
      <c r="I200" s="43"/>
      <c r="J200" s="97"/>
      <c r="K200" s="43"/>
      <c r="L200" s="97"/>
      <c r="M200" s="43"/>
      <c r="N200" s="97"/>
      <c r="O200" s="43"/>
      <c r="P200" s="98"/>
      <c r="Q200" s="82"/>
      <c r="R200" s="82"/>
      <c r="S200" s="82"/>
      <c r="T200" s="82"/>
      <c r="U200" s="82"/>
      <c r="V200" s="82"/>
      <c r="W200" s="82"/>
      <c r="X200" s="88"/>
    </row>
    <row r="201" spans="1:24" ht="11.25" customHeight="1">
      <c r="A201" s="88"/>
      <c r="B201" s="82"/>
      <c r="C201" s="84"/>
      <c r="D201" s="213"/>
      <c r="E201" s="214"/>
      <c r="F201" s="80"/>
      <c r="G201" s="42"/>
      <c r="H201" s="97"/>
      <c r="I201" s="43"/>
      <c r="J201" s="97"/>
      <c r="K201" s="43"/>
      <c r="L201" s="97"/>
      <c r="M201" s="43"/>
      <c r="N201" s="97"/>
      <c r="O201" s="43"/>
      <c r="P201" s="98"/>
      <c r="Q201" s="82"/>
      <c r="R201" s="82"/>
      <c r="S201" s="82"/>
      <c r="T201" s="82"/>
      <c r="U201" s="82"/>
      <c r="V201" s="82"/>
      <c r="W201" s="82"/>
      <c r="X201" s="88"/>
    </row>
    <row r="202" spans="1:24" ht="11.25" customHeight="1">
      <c r="A202" s="88"/>
      <c r="B202" s="82"/>
      <c r="C202" s="84"/>
      <c r="D202" s="213"/>
      <c r="E202" s="214"/>
      <c r="F202" s="80"/>
      <c r="G202" s="42"/>
      <c r="H202" s="97"/>
      <c r="I202" s="43"/>
      <c r="J202" s="97"/>
      <c r="K202" s="43"/>
      <c r="L202" s="97"/>
      <c r="M202" s="43"/>
      <c r="N202" s="97"/>
      <c r="O202" s="43"/>
      <c r="P202" s="98"/>
      <c r="Q202" s="82"/>
      <c r="R202" s="82"/>
      <c r="S202" s="82"/>
      <c r="T202" s="82"/>
      <c r="U202" s="82"/>
      <c r="V202" s="82"/>
      <c r="W202" s="82"/>
      <c r="X202" s="88"/>
    </row>
    <row r="203" spans="1:24" ht="11.25" customHeight="1">
      <c r="A203" s="88"/>
      <c r="B203" s="82"/>
      <c r="C203" s="84"/>
      <c r="D203" s="213"/>
      <c r="E203" s="214"/>
      <c r="F203" s="80"/>
      <c r="G203" s="42"/>
      <c r="H203" s="97"/>
      <c r="I203" s="43"/>
      <c r="J203" s="97"/>
      <c r="K203" s="43"/>
      <c r="L203" s="97"/>
      <c r="M203" s="43"/>
      <c r="N203" s="97"/>
      <c r="O203" s="43"/>
      <c r="P203" s="98"/>
      <c r="Q203" s="82"/>
      <c r="R203" s="82"/>
      <c r="S203" s="82"/>
      <c r="T203" s="82"/>
      <c r="U203" s="82"/>
      <c r="V203" s="82"/>
      <c r="W203" s="82"/>
      <c r="X203" s="88"/>
    </row>
    <row r="204" spans="1:24" ht="11.25" customHeight="1">
      <c r="A204" s="88"/>
      <c r="B204" s="82"/>
      <c r="C204" s="84"/>
      <c r="D204" s="213"/>
      <c r="E204" s="214"/>
      <c r="F204" s="80"/>
      <c r="G204" s="42"/>
      <c r="H204" s="97"/>
      <c r="I204" s="43"/>
      <c r="J204" s="97"/>
      <c r="K204" s="43"/>
      <c r="L204" s="97"/>
      <c r="M204" s="43"/>
      <c r="N204" s="97"/>
      <c r="O204" s="43"/>
      <c r="P204" s="98"/>
      <c r="Q204" s="82"/>
      <c r="R204" s="82"/>
      <c r="S204" s="82"/>
      <c r="T204" s="82"/>
      <c r="U204" s="82"/>
      <c r="V204" s="82"/>
      <c r="W204" s="82"/>
      <c r="X204" s="88"/>
    </row>
    <row r="205" spans="1:24" ht="11.25" customHeight="1">
      <c r="A205" s="88"/>
      <c r="B205" s="82"/>
      <c r="C205" s="84"/>
      <c r="D205" s="213"/>
      <c r="E205" s="214"/>
      <c r="F205" s="80"/>
      <c r="G205" s="42"/>
      <c r="H205" s="97"/>
      <c r="I205" s="43"/>
      <c r="J205" s="97"/>
      <c r="K205" s="43"/>
      <c r="L205" s="97"/>
      <c r="M205" s="43"/>
      <c r="N205" s="97"/>
      <c r="O205" s="43"/>
      <c r="P205" s="98"/>
      <c r="Q205" s="82"/>
      <c r="R205" s="82"/>
      <c r="S205" s="82"/>
      <c r="T205" s="82"/>
      <c r="U205" s="82"/>
      <c r="V205" s="82"/>
      <c r="W205" s="82"/>
      <c r="X205" s="88"/>
    </row>
    <row r="206" spans="1:24" ht="11.25" customHeight="1">
      <c r="A206" s="88"/>
      <c r="B206" s="82"/>
      <c r="C206" s="84"/>
      <c r="D206" s="213"/>
      <c r="E206" s="214"/>
      <c r="F206" s="80"/>
      <c r="G206" s="42"/>
      <c r="H206" s="97"/>
      <c r="I206" s="43"/>
      <c r="J206" s="97"/>
      <c r="K206" s="43"/>
      <c r="L206" s="97"/>
      <c r="M206" s="43"/>
      <c r="N206" s="97"/>
      <c r="O206" s="43"/>
      <c r="P206" s="98"/>
      <c r="Q206" s="82"/>
      <c r="R206" s="82"/>
      <c r="S206" s="82"/>
      <c r="T206" s="82"/>
      <c r="U206" s="82"/>
      <c r="V206" s="82"/>
      <c r="W206" s="82"/>
      <c r="X206" s="88"/>
    </row>
    <row r="207" spans="1:24" ht="11.25" customHeight="1">
      <c r="A207" s="88"/>
      <c r="B207" s="82"/>
      <c r="C207" s="84"/>
      <c r="D207" s="213"/>
      <c r="E207" s="214"/>
      <c r="F207" s="80"/>
      <c r="G207" s="42"/>
      <c r="H207" s="97"/>
      <c r="I207" s="43"/>
      <c r="J207" s="97"/>
      <c r="K207" s="43"/>
      <c r="L207" s="97"/>
      <c r="M207" s="43"/>
      <c r="N207" s="97"/>
      <c r="O207" s="43"/>
      <c r="P207" s="98"/>
      <c r="Q207" s="82"/>
      <c r="R207" s="82"/>
      <c r="S207" s="82"/>
      <c r="T207" s="82"/>
      <c r="U207" s="82"/>
      <c r="V207" s="82"/>
      <c r="W207" s="82"/>
      <c r="X207" s="88"/>
    </row>
    <row r="208" spans="1:24" ht="11.25" customHeight="1">
      <c r="A208" s="88"/>
      <c r="B208" s="82"/>
      <c r="C208" s="84"/>
      <c r="D208" s="213"/>
      <c r="E208" s="214"/>
      <c r="F208" s="80"/>
      <c r="G208" s="42"/>
      <c r="H208" s="97"/>
      <c r="I208" s="43"/>
      <c r="J208" s="97"/>
      <c r="K208" s="43"/>
      <c r="L208" s="97"/>
      <c r="M208" s="43"/>
      <c r="N208" s="97"/>
      <c r="O208" s="43"/>
      <c r="P208" s="98"/>
      <c r="Q208" s="82"/>
      <c r="R208" s="82"/>
      <c r="S208" s="82"/>
      <c r="T208" s="82"/>
      <c r="U208" s="82"/>
      <c r="V208" s="82"/>
      <c r="W208" s="82"/>
      <c r="X208" s="88"/>
    </row>
    <row r="209" spans="1:24" ht="11.25" customHeight="1">
      <c r="A209" s="88"/>
      <c r="B209" s="82"/>
      <c r="C209" s="84"/>
      <c r="D209" s="213"/>
      <c r="E209" s="214"/>
      <c r="F209" s="80"/>
      <c r="G209" s="42"/>
      <c r="H209" s="97"/>
      <c r="I209" s="43"/>
      <c r="J209" s="97"/>
      <c r="K209" s="43"/>
      <c r="L209" s="97"/>
      <c r="M209" s="43"/>
      <c r="N209" s="97"/>
      <c r="O209" s="43"/>
      <c r="P209" s="98"/>
      <c r="Q209" s="82"/>
      <c r="R209" s="82"/>
      <c r="S209" s="82"/>
      <c r="T209" s="82"/>
      <c r="U209" s="82"/>
      <c r="V209" s="82"/>
      <c r="W209" s="82"/>
      <c r="X209" s="88"/>
    </row>
    <row r="210" spans="1:24" ht="11.25" customHeight="1">
      <c r="A210" s="88"/>
      <c r="B210" s="82"/>
      <c r="C210" s="84"/>
      <c r="D210" s="213"/>
      <c r="E210" s="214"/>
      <c r="F210" s="80"/>
      <c r="G210" s="42"/>
      <c r="H210" s="97"/>
      <c r="I210" s="43"/>
      <c r="J210" s="97"/>
      <c r="K210" s="43"/>
      <c r="L210" s="97"/>
      <c r="M210" s="43"/>
      <c r="N210" s="97"/>
      <c r="O210" s="43"/>
      <c r="P210" s="98"/>
      <c r="Q210" s="82"/>
      <c r="R210" s="82"/>
      <c r="S210" s="82"/>
      <c r="T210" s="82"/>
      <c r="U210" s="82"/>
      <c r="V210" s="82"/>
      <c r="W210" s="82"/>
      <c r="X210" s="88"/>
    </row>
    <row r="211" spans="1:24" ht="11.25" customHeight="1">
      <c r="A211" s="88"/>
      <c r="B211" s="82"/>
      <c r="C211" s="84"/>
      <c r="D211" s="213"/>
      <c r="E211" s="214"/>
      <c r="F211" s="80"/>
      <c r="G211" s="42"/>
      <c r="H211" s="97"/>
      <c r="I211" s="43"/>
      <c r="J211" s="97"/>
      <c r="K211" s="43"/>
      <c r="L211" s="97"/>
      <c r="M211" s="43"/>
      <c r="N211" s="97"/>
      <c r="O211" s="43"/>
      <c r="P211" s="98"/>
      <c r="Q211" s="82"/>
      <c r="R211" s="82"/>
      <c r="S211" s="82"/>
      <c r="T211" s="82"/>
      <c r="U211" s="82"/>
      <c r="V211" s="82"/>
      <c r="W211" s="82"/>
      <c r="X211" s="88"/>
    </row>
    <row r="212" spans="1:24" ht="11.25" customHeight="1">
      <c r="A212" s="88"/>
      <c r="B212" s="82"/>
      <c r="C212" s="84"/>
      <c r="D212" s="213"/>
      <c r="E212" s="214"/>
      <c r="F212" s="80"/>
      <c r="G212" s="42"/>
      <c r="H212" s="97"/>
      <c r="I212" s="43"/>
      <c r="J212" s="97"/>
      <c r="K212" s="43"/>
      <c r="L212" s="97"/>
      <c r="M212" s="43"/>
      <c r="N212" s="97"/>
      <c r="O212" s="43"/>
      <c r="P212" s="98"/>
      <c r="Q212" s="82"/>
      <c r="R212" s="82"/>
      <c r="S212" s="82"/>
      <c r="T212" s="82"/>
      <c r="U212" s="82"/>
      <c r="V212" s="82"/>
      <c r="W212" s="82"/>
      <c r="X212" s="88"/>
    </row>
    <row r="213" spans="1:24" ht="11.25" customHeight="1">
      <c r="A213" s="88"/>
      <c r="B213" s="82"/>
      <c r="C213" s="84"/>
      <c r="D213" s="213"/>
      <c r="E213" s="214"/>
      <c r="F213" s="80"/>
      <c r="G213" s="42"/>
      <c r="H213" s="97"/>
      <c r="I213" s="43"/>
      <c r="J213" s="97"/>
      <c r="K213" s="43"/>
      <c r="L213" s="97"/>
      <c r="M213" s="43"/>
      <c r="N213" s="97"/>
      <c r="O213" s="43"/>
      <c r="P213" s="98"/>
      <c r="Q213" s="82"/>
      <c r="R213" s="82"/>
      <c r="S213" s="82"/>
      <c r="T213" s="82"/>
      <c r="U213" s="82"/>
      <c r="V213" s="82"/>
      <c r="W213" s="82"/>
      <c r="X213" s="88"/>
    </row>
    <row r="214" spans="1:24" ht="11.25" customHeight="1">
      <c r="A214" s="88"/>
      <c r="B214" s="82"/>
      <c r="C214" s="84"/>
      <c r="D214" s="213"/>
      <c r="E214" s="214"/>
      <c r="F214" s="80"/>
      <c r="G214" s="42"/>
      <c r="H214" s="97"/>
      <c r="I214" s="43"/>
      <c r="J214" s="97"/>
      <c r="K214" s="43"/>
      <c r="L214" s="97"/>
      <c r="M214" s="43"/>
      <c r="N214" s="97"/>
      <c r="O214" s="43"/>
      <c r="P214" s="98"/>
      <c r="Q214" s="82"/>
      <c r="R214" s="82"/>
      <c r="S214" s="82"/>
      <c r="T214" s="82"/>
      <c r="U214" s="82"/>
      <c r="V214" s="82"/>
      <c r="W214" s="82"/>
      <c r="X214" s="88"/>
    </row>
    <row r="215" spans="1:24" ht="11.25" customHeight="1">
      <c r="A215" s="88"/>
      <c r="B215" s="82"/>
      <c r="C215" s="84"/>
      <c r="D215" s="213"/>
      <c r="E215" s="214"/>
      <c r="F215" s="80"/>
      <c r="G215" s="42"/>
      <c r="H215" s="97"/>
      <c r="I215" s="43"/>
      <c r="J215" s="97"/>
      <c r="K215" s="43"/>
      <c r="L215" s="97"/>
      <c r="M215" s="43"/>
      <c r="N215" s="97"/>
      <c r="O215" s="43"/>
      <c r="P215" s="98"/>
      <c r="Q215" s="82"/>
      <c r="R215" s="82"/>
      <c r="S215" s="82"/>
      <c r="T215" s="82"/>
      <c r="U215" s="82"/>
      <c r="V215" s="82"/>
      <c r="W215" s="82"/>
      <c r="X215" s="88"/>
    </row>
    <row r="216" spans="1:24" ht="11.25" customHeight="1">
      <c r="A216" s="88"/>
      <c r="B216" s="82"/>
      <c r="C216" s="84"/>
      <c r="D216" s="213"/>
      <c r="E216" s="214"/>
      <c r="F216" s="80"/>
      <c r="G216" s="42"/>
      <c r="H216" s="97"/>
      <c r="I216" s="43"/>
      <c r="J216" s="97"/>
      <c r="K216" s="43"/>
      <c r="L216" s="97"/>
      <c r="M216" s="43"/>
      <c r="N216" s="97"/>
      <c r="O216" s="43"/>
      <c r="P216" s="98"/>
      <c r="Q216" s="82"/>
      <c r="R216" s="82"/>
      <c r="S216" s="82"/>
      <c r="T216" s="82"/>
      <c r="U216" s="82"/>
      <c r="V216" s="82"/>
      <c r="W216" s="82"/>
      <c r="X216" s="88"/>
    </row>
    <row r="217" spans="1:24" ht="11.25" customHeight="1">
      <c r="A217" s="88"/>
      <c r="B217" s="82"/>
      <c r="C217" s="85"/>
      <c r="D217" s="215"/>
      <c r="E217" s="216"/>
      <c r="F217" s="81"/>
      <c r="G217" s="48"/>
      <c r="H217" s="99"/>
      <c r="I217" s="49"/>
      <c r="J217" s="99"/>
      <c r="K217" s="49"/>
      <c r="L217" s="99"/>
      <c r="M217" s="49"/>
      <c r="N217" s="99"/>
      <c r="O217" s="49"/>
      <c r="P217" s="100"/>
      <c r="Q217" s="82"/>
      <c r="R217" s="82"/>
      <c r="S217" s="82"/>
      <c r="T217" s="82"/>
      <c r="U217" s="82"/>
      <c r="V217" s="82"/>
      <c r="W217" s="82"/>
      <c r="X217" s="88"/>
    </row>
    <row r="218" spans="1:24" ht="11.25" customHeight="1">
      <c r="A218" s="88"/>
      <c r="B218" s="82"/>
      <c r="C218" s="82"/>
      <c r="D218" s="101"/>
      <c r="E218" s="101" t="s">
        <v>31</v>
      </c>
      <c r="F218" s="73">
        <f>SUM(F149:F217)</f>
        <v>0</v>
      </c>
      <c r="G218" s="90"/>
      <c r="H218" s="90"/>
      <c r="I218" s="90"/>
      <c r="J218" s="90"/>
      <c r="K218" s="90"/>
      <c r="L218" s="90"/>
      <c r="M218" s="90"/>
      <c r="N218" s="90"/>
      <c r="O218" s="90"/>
      <c r="P218" s="82"/>
      <c r="Q218" s="82"/>
      <c r="R218" s="82"/>
      <c r="S218" s="82"/>
      <c r="T218" s="82"/>
      <c r="U218" s="82"/>
      <c r="V218" s="82"/>
      <c r="W218" s="82"/>
      <c r="X218" s="88"/>
    </row>
    <row r="219" spans="1:24" ht="11.25" customHeight="1">
      <c r="A219" s="88"/>
      <c r="B219" s="82"/>
      <c r="C219" s="82"/>
      <c r="D219" s="82"/>
      <c r="E219" s="82"/>
      <c r="F219" s="82"/>
      <c r="G219" s="82"/>
      <c r="H219" s="82"/>
      <c r="I219" s="82"/>
      <c r="J219" s="82"/>
      <c r="K219" s="82"/>
      <c r="L219" s="82"/>
      <c r="M219" s="82"/>
      <c r="N219" s="82"/>
      <c r="O219" s="82"/>
      <c r="P219" s="82"/>
      <c r="Q219" s="82"/>
      <c r="R219" s="82"/>
      <c r="S219" s="82"/>
      <c r="T219" s="82"/>
      <c r="U219" s="82"/>
      <c r="V219" s="82"/>
      <c r="W219" s="82"/>
      <c r="X219" s="88"/>
    </row>
    <row r="220" spans="1:24" ht="11.25" customHeight="1">
      <c r="A220" s="88"/>
      <c r="B220" s="82"/>
      <c r="C220" s="82"/>
      <c r="D220" s="82"/>
      <c r="E220" s="82"/>
      <c r="F220" s="82"/>
      <c r="G220" s="82"/>
      <c r="H220" s="82"/>
      <c r="I220" s="82"/>
      <c r="J220" s="82"/>
      <c r="K220" s="82"/>
      <c r="L220" s="82"/>
      <c r="M220" s="82"/>
      <c r="N220" s="82"/>
      <c r="O220" s="82"/>
      <c r="P220" s="82"/>
      <c r="Q220" s="82"/>
      <c r="R220" s="82"/>
      <c r="S220" s="82"/>
      <c r="T220" s="82"/>
      <c r="U220" s="82"/>
      <c r="V220" s="82"/>
      <c r="W220" s="82"/>
      <c r="X220" s="88"/>
    </row>
    <row r="221" spans="1:24" ht="11.25" customHeight="1">
      <c r="A221" s="88"/>
      <c r="B221" s="82"/>
      <c r="C221" s="82"/>
      <c r="D221" s="82"/>
      <c r="E221" s="82"/>
      <c r="F221" s="82"/>
      <c r="G221" s="82"/>
      <c r="H221" s="82"/>
      <c r="I221" s="82"/>
      <c r="J221" s="82"/>
      <c r="K221" s="82"/>
      <c r="L221" s="82"/>
      <c r="M221" s="82"/>
      <c r="N221" s="82"/>
      <c r="O221" s="82"/>
      <c r="P221" s="82"/>
      <c r="Q221" s="82"/>
      <c r="R221" s="82"/>
      <c r="S221" s="82"/>
      <c r="T221" s="82"/>
      <c r="U221" s="82"/>
      <c r="V221" s="82"/>
      <c r="W221" s="82"/>
      <c r="X221" s="88"/>
    </row>
    <row r="222" spans="1:24" ht="11.25" customHeight="1">
      <c r="A222" s="88"/>
      <c r="B222" s="82"/>
      <c r="C222" s="82"/>
      <c r="D222" s="82"/>
      <c r="E222" s="82"/>
      <c r="F222" s="82"/>
      <c r="G222" s="82"/>
      <c r="H222" s="82"/>
      <c r="I222" s="82"/>
      <c r="J222" s="82"/>
      <c r="K222" s="82"/>
      <c r="L222" s="82"/>
      <c r="M222" s="82"/>
      <c r="N222" s="82"/>
      <c r="O222" s="82"/>
      <c r="P222" s="82"/>
      <c r="Q222" s="82"/>
      <c r="R222" s="82"/>
      <c r="S222" s="82"/>
      <c r="T222" s="82"/>
      <c r="U222" s="82"/>
      <c r="V222" s="82"/>
      <c r="W222" s="82"/>
      <c r="X222" s="88"/>
    </row>
    <row r="223" spans="1:24" ht="11.25" customHeight="1">
      <c r="A223" s="88"/>
      <c r="B223" s="82"/>
      <c r="C223" s="82"/>
      <c r="D223" s="82"/>
      <c r="E223" s="82"/>
      <c r="F223" s="82"/>
      <c r="G223" s="82"/>
      <c r="H223" s="82"/>
      <c r="I223" s="82"/>
      <c r="J223" s="82"/>
      <c r="K223" s="82"/>
      <c r="L223" s="82"/>
      <c r="M223" s="82"/>
      <c r="N223" s="82"/>
      <c r="O223" s="82"/>
      <c r="P223" s="82"/>
      <c r="Q223" s="82"/>
      <c r="R223" s="82"/>
      <c r="S223" s="82"/>
      <c r="T223" s="82"/>
      <c r="U223" s="82"/>
      <c r="V223" s="82"/>
      <c r="W223" s="82"/>
      <c r="X223" s="88"/>
    </row>
    <row r="224" spans="1:24" ht="11.25" customHeight="1">
      <c r="A224" s="88"/>
      <c r="B224" s="82"/>
      <c r="C224" s="82"/>
      <c r="D224" s="82"/>
      <c r="E224" s="82"/>
      <c r="F224" s="82"/>
      <c r="G224" s="82"/>
      <c r="H224" s="82"/>
      <c r="I224" s="82"/>
      <c r="J224" s="82"/>
      <c r="K224" s="82"/>
      <c r="L224" s="82"/>
      <c r="M224" s="82"/>
      <c r="N224" s="82"/>
      <c r="O224" s="82"/>
      <c r="P224" s="82"/>
      <c r="Q224" s="82"/>
      <c r="R224" s="82"/>
      <c r="S224" s="82"/>
      <c r="T224" s="82"/>
      <c r="U224" s="82"/>
      <c r="V224" s="82"/>
      <c r="W224" s="82"/>
      <c r="X224" s="88"/>
    </row>
    <row r="225" spans="1:24" ht="11.25" customHeight="1">
      <c r="A225" s="88"/>
      <c r="B225" s="82"/>
      <c r="C225" s="82"/>
      <c r="D225" s="82"/>
      <c r="E225" s="82"/>
      <c r="F225" s="82"/>
      <c r="G225" s="82"/>
      <c r="H225" s="82"/>
      <c r="I225" s="82"/>
      <c r="J225" s="82"/>
      <c r="K225" s="82"/>
      <c r="L225" s="82"/>
      <c r="M225" s="82"/>
      <c r="N225" s="82"/>
      <c r="O225" s="82"/>
      <c r="P225" s="82"/>
      <c r="Q225" s="82"/>
      <c r="R225" s="82"/>
      <c r="S225" s="82"/>
      <c r="T225" s="82"/>
      <c r="U225" s="82"/>
      <c r="V225" s="82"/>
      <c r="W225" s="82"/>
      <c r="X225" s="88"/>
    </row>
    <row r="226" spans="1:24" ht="11.25" customHeight="1">
      <c r="A226" s="88"/>
      <c r="B226" s="82"/>
      <c r="C226" s="82"/>
      <c r="D226" s="82"/>
      <c r="E226" s="82"/>
      <c r="F226" s="82"/>
      <c r="G226" s="82"/>
      <c r="H226" s="82"/>
      <c r="I226" s="82"/>
      <c r="J226" s="82"/>
      <c r="K226" s="82"/>
      <c r="L226" s="82"/>
      <c r="M226" s="82"/>
      <c r="N226" s="82"/>
      <c r="O226" s="82"/>
      <c r="P226" s="82"/>
      <c r="Q226" s="82"/>
      <c r="R226" s="82"/>
      <c r="S226" s="82"/>
      <c r="T226" s="82"/>
      <c r="U226" s="82"/>
      <c r="V226" s="82"/>
      <c r="W226" s="82"/>
      <c r="X226" s="88"/>
    </row>
    <row r="227" spans="1:24" ht="11.25" customHeight="1" thickBot="1">
      <c r="A227" s="88"/>
      <c r="B227" s="82"/>
      <c r="C227" s="235" t="s">
        <v>9</v>
      </c>
      <c r="D227" s="235"/>
      <c r="E227" s="82"/>
      <c r="F227" s="82"/>
      <c r="G227" s="82"/>
      <c r="H227" s="82"/>
      <c r="I227" s="82"/>
      <c r="J227" s="82"/>
      <c r="K227" s="82"/>
      <c r="L227" s="82"/>
      <c r="M227" s="82"/>
      <c r="N227" s="82"/>
      <c r="O227" s="82"/>
      <c r="P227" s="82"/>
      <c r="Q227" s="82"/>
      <c r="R227" s="82"/>
      <c r="S227" s="82"/>
      <c r="T227" s="82"/>
      <c r="U227" s="82"/>
      <c r="V227" s="82"/>
      <c r="W227" s="82"/>
      <c r="X227" s="88"/>
    </row>
    <row r="228" spans="1:24" ht="11.25" customHeight="1" thickBot="1" thickTop="1">
      <c r="A228" s="88"/>
      <c r="B228" s="82"/>
      <c r="C228" s="235"/>
      <c r="D228" s="235"/>
      <c r="E228" s="82"/>
      <c r="F228" s="82"/>
      <c r="G228" s="82"/>
      <c r="H228" s="82"/>
      <c r="I228" s="82"/>
      <c r="J228" s="82"/>
      <c r="K228" s="82"/>
      <c r="L228" s="82"/>
      <c r="M228" s="82"/>
      <c r="N228" s="82"/>
      <c r="O228" s="82"/>
      <c r="P228" s="82"/>
      <c r="Q228" s="82"/>
      <c r="R228" s="82"/>
      <c r="S228" s="82"/>
      <c r="T228" s="82"/>
      <c r="U228" s="82"/>
      <c r="V228" s="82"/>
      <c r="W228" s="82"/>
      <c r="X228" s="88"/>
    </row>
    <row r="229" spans="1:24" ht="11.25" customHeight="1" thickTop="1">
      <c r="A229" s="88"/>
      <c r="B229" s="82"/>
      <c r="C229" s="82"/>
      <c r="D229" s="82"/>
      <c r="E229" s="82"/>
      <c r="F229" s="82"/>
      <c r="G229" s="82"/>
      <c r="H229" s="82"/>
      <c r="I229" s="82"/>
      <c r="J229" s="82"/>
      <c r="K229" s="82"/>
      <c r="L229" s="82"/>
      <c r="M229" s="82"/>
      <c r="N229" s="82"/>
      <c r="O229" s="82"/>
      <c r="P229" s="82"/>
      <c r="Q229" s="82"/>
      <c r="R229" s="82"/>
      <c r="S229" s="82"/>
      <c r="T229" s="82"/>
      <c r="U229" s="82"/>
      <c r="V229" s="82"/>
      <c r="W229" s="82"/>
      <c r="X229" s="88"/>
    </row>
    <row r="230" spans="1:24" ht="11.25" customHeight="1">
      <c r="A230" s="88"/>
      <c r="B230" s="82"/>
      <c r="C230" s="82" t="s">
        <v>25</v>
      </c>
      <c r="D230" s="82"/>
      <c r="E230" s="82"/>
      <c r="G230" s="82"/>
      <c r="H230" s="82"/>
      <c r="I230" s="82"/>
      <c r="J230" s="82"/>
      <c r="K230" s="82"/>
      <c r="L230" s="82"/>
      <c r="M230" s="82"/>
      <c r="N230" s="82"/>
      <c r="O230" s="82"/>
      <c r="P230" s="82"/>
      <c r="Q230" s="82"/>
      <c r="R230" s="82"/>
      <c r="S230" s="82"/>
      <c r="T230" s="82"/>
      <c r="U230" s="82"/>
      <c r="V230" s="82"/>
      <c r="W230" s="82"/>
      <c r="X230" s="88"/>
    </row>
    <row r="231" spans="1:24" ht="11.25" customHeight="1">
      <c r="A231" s="88"/>
      <c r="B231" s="82"/>
      <c r="C231" s="82"/>
      <c r="D231" s="82"/>
      <c r="E231" s="82"/>
      <c r="F231" s="82"/>
      <c r="G231" s="82"/>
      <c r="H231" s="82"/>
      <c r="I231" s="82"/>
      <c r="J231" s="82"/>
      <c r="K231" s="82"/>
      <c r="L231" s="82"/>
      <c r="M231" s="82"/>
      <c r="N231" s="82"/>
      <c r="O231" s="82"/>
      <c r="P231" s="82"/>
      <c r="Q231" s="82"/>
      <c r="R231" s="82"/>
      <c r="S231" s="82"/>
      <c r="T231" s="82"/>
      <c r="U231" s="82"/>
      <c r="V231" s="82"/>
      <c r="W231" s="82"/>
      <c r="X231" s="88"/>
    </row>
    <row r="232" spans="1:24" ht="11.25" customHeight="1">
      <c r="A232" s="88"/>
      <c r="B232" s="82"/>
      <c r="C232" s="82"/>
      <c r="D232" s="82"/>
      <c r="E232" s="82"/>
      <c r="F232" s="82"/>
      <c r="G232" s="82"/>
      <c r="H232" s="82"/>
      <c r="I232" s="82"/>
      <c r="J232" s="82"/>
      <c r="K232" s="82"/>
      <c r="L232" s="82"/>
      <c r="M232" s="82"/>
      <c r="N232" s="82"/>
      <c r="O232" s="82"/>
      <c r="P232" s="82"/>
      <c r="Q232" s="82"/>
      <c r="R232" s="82"/>
      <c r="S232" s="82"/>
      <c r="T232" s="82"/>
      <c r="U232" s="82"/>
      <c r="V232" s="82"/>
      <c r="W232" s="82"/>
      <c r="X232" s="88"/>
    </row>
    <row r="233" spans="1:24" ht="11.25" customHeight="1">
      <c r="A233" s="88"/>
      <c r="B233" s="82"/>
      <c r="C233" s="82"/>
      <c r="D233" s="82"/>
      <c r="E233" s="82"/>
      <c r="F233" s="82"/>
      <c r="G233" s="82"/>
      <c r="H233" s="82"/>
      <c r="I233" s="82"/>
      <c r="J233" s="82"/>
      <c r="K233" s="82"/>
      <c r="L233" s="82"/>
      <c r="M233" s="82"/>
      <c r="N233" s="82"/>
      <c r="O233" s="82"/>
      <c r="P233" s="82"/>
      <c r="Q233" s="82"/>
      <c r="R233" s="82"/>
      <c r="S233" s="82"/>
      <c r="T233" s="82"/>
      <c r="U233" s="82"/>
      <c r="V233" s="82"/>
      <c r="W233" s="82"/>
      <c r="X233" s="88"/>
    </row>
    <row r="234" spans="1:24" ht="11.25" customHeight="1">
      <c r="A234" s="88"/>
      <c r="B234" s="82"/>
      <c r="C234" s="82"/>
      <c r="D234" s="82"/>
      <c r="E234" s="82"/>
      <c r="F234" s="82"/>
      <c r="G234" s="82"/>
      <c r="H234" s="82"/>
      <c r="I234" s="82"/>
      <c r="J234" s="82"/>
      <c r="K234" s="82"/>
      <c r="L234" s="82"/>
      <c r="M234" s="82"/>
      <c r="N234" s="82"/>
      <c r="O234" s="82"/>
      <c r="P234" s="82"/>
      <c r="Q234" s="82"/>
      <c r="R234" s="82"/>
      <c r="S234" s="82"/>
      <c r="T234" s="82"/>
      <c r="U234" s="82"/>
      <c r="V234" s="82"/>
      <c r="W234" s="82"/>
      <c r="X234" s="88"/>
    </row>
    <row r="235" spans="1:24" ht="11.25" customHeight="1">
      <c r="A235" s="88"/>
      <c r="B235" s="82"/>
      <c r="C235" s="224" t="s">
        <v>112</v>
      </c>
      <c r="D235" s="231" t="s">
        <v>32</v>
      </c>
      <c r="E235" s="237"/>
      <c r="F235" s="224" t="s">
        <v>33</v>
      </c>
      <c r="G235" s="217" t="s">
        <v>367</v>
      </c>
      <c r="H235" s="218"/>
      <c r="I235" s="219"/>
      <c r="J235" s="219"/>
      <c r="K235" s="219"/>
      <c r="L235" s="219"/>
      <c r="M235" s="219"/>
      <c r="N235" s="219"/>
      <c r="O235" s="219"/>
      <c r="P235" s="220"/>
      <c r="Q235" s="82"/>
      <c r="R235" s="82"/>
      <c r="S235" s="82"/>
      <c r="T235" s="82"/>
      <c r="U235" s="82"/>
      <c r="V235" s="82"/>
      <c r="W235" s="82"/>
      <c r="X235" s="88"/>
    </row>
    <row r="236" spans="1:24" ht="11.25" customHeight="1">
      <c r="A236" s="88"/>
      <c r="B236" s="82"/>
      <c r="C236" s="225"/>
      <c r="D236" s="238"/>
      <c r="E236" s="239"/>
      <c r="F236" s="225"/>
      <c r="G236" s="221" t="s">
        <v>14</v>
      </c>
      <c r="H236" s="222"/>
      <c r="I236" s="222" t="s">
        <v>40</v>
      </c>
      <c r="J236" s="222"/>
      <c r="K236" s="222" t="s">
        <v>41</v>
      </c>
      <c r="L236" s="222"/>
      <c r="M236" s="222" t="s">
        <v>42</v>
      </c>
      <c r="N236" s="222"/>
      <c r="O236" s="222" t="s">
        <v>43</v>
      </c>
      <c r="P236" s="223"/>
      <c r="Q236" s="82"/>
      <c r="R236" s="82"/>
      <c r="S236" s="82"/>
      <c r="T236" s="82"/>
      <c r="U236" s="82"/>
      <c r="V236" s="82"/>
      <c r="W236" s="82"/>
      <c r="X236" s="88"/>
    </row>
    <row r="237" spans="1:24" ht="11.25" customHeight="1">
      <c r="A237" s="88"/>
      <c r="B237" s="82"/>
      <c r="C237" s="226"/>
      <c r="D237" s="240"/>
      <c r="E237" s="241"/>
      <c r="F237" s="226"/>
      <c r="G237" s="94" t="s">
        <v>351</v>
      </c>
      <c r="H237" s="95" t="s">
        <v>57</v>
      </c>
      <c r="I237" s="94" t="s">
        <v>351</v>
      </c>
      <c r="J237" s="95" t="s">
        <v>57</v>
      </c>
      <c r="K237" s="94" t="s">
        <v>351</v>
      </c>
      <c r="L237" s="95" t="s">
        <v>57</v>
      </c>
      <c r="M237" s="94" t="s">
        <v>351</v>
      </c>
      <c r="N237" s="95" t="s">
        <v>57</v>
      </c>
      <c r="O237" s="94" t="s">
        <v>351</v>
      </c>
      <c r="P237" s="96" t="s">
        <v>57</v>
      </c>
      <c r="Q237" s="82"/>
      <c r="R237" s="82"/>
      <c r="S237" s="82"/>
      <c r="T237" s="82"/>
      <c r="U237" s="82"/>
      <c r="V237" s="82"/>
      <c r="W237" s="82"/>
      <c r="X237" s="88"/>
    </row>
    <row r="238" spans="1:24" ht="11.25" customHeight="1">
      <c r="A238" s="88"/>
      <c r="B238" s="82"/>
      <c r="C238" s="123" t="s">
        <v>113</v>
      </c>
      <c r="D238" s="249" t="s">
        <v>141</v>
      </c>
      <c r="E238" s="250"/>
      <c r="F238" s="41"/>
      <c r="G238" s="42">
        <v>24</v>
      </c>
      <c r="H238" s="97">
        <v>1</v>
      </c>
      <c r="I238" s="43">
        <v>24</v>
      </c>
      <c r="J238" s="97">
        <v>1</v>
      </c>
      <c r="K238" s="43">
        <v>24</v>
      </c>
      <c r="L238" s="97">
        <v>1</v>
      </c>
      <c r="M238" s="43">
        <v>24</v>
      </c>
      <c r="N238" s="97">
        <v>1</v>
      </c>
      <c r="O238" s="43">
        <v>24</v>
      </c>
      <c r="P238" s="98">
        <v>1</v>
      </c>
      <c r="Q238" s="82"/>
      <c r="R238" s="82"/>
      <c r="S238" s="82"/>
      <c r="T238" s="82"/>
      <c r="U238" s="82"/>
      <c r="V238" s="82"/>
      <c r="W238" s="82"/>
      <c r="X238" s="88"/>
    </row>
    <row r="239" spans="1:24" ht="11.25" customHeight="1">
      <c r="A239" s="88"/>
      <c r="B239" s="82"/>
      <c r="C239" s="124" t="s">
        <v>114</v>
      </c>
      <c r="D239" s="211" t="s">
        <v>141</v>
      </c>
      <c r="E239" s="212"/>
      <c r="F239" s="41"/>
      <c r="G239" s="42">
        <v>24</v>
      </c>
      <c r="H239" s="97">
        <v>1</v>
      </c>
      <c r="I239" s="43">
        <v>24</v>
      </c>
      <c r="J239" s="97">
        <v>1</v>
      </c>
      <c r="K239" s="43">
        <v>24</v>
      </c>
      <c r="L239" s="97">
        <v>1</v>
      </c>
      <c r="M239" s="43">
        <v>24</v>
      </c>
      <c r="N239" s="97">
        <v>1</v>
      </c>
      <c r="O239" s="43">
        <v>24</v>
      </c>
      <c r="P239" s="98">
        <v>1</v>
      </c>
      <c r="Q239" s="82"/>
      <c r="R239" s="82"/>
      <c r="S239" s="82"/>
      <c r="T239" s="82"/>
      <c r="U239" s="82"/>
      <c r="V239" s="82"/>
      <c r="W239" s="82"/>
      <c r="X239" s="88"/>
    </row>
    <row r="240" spans="1:24" ht="11.25" customHeight="1">
      <c r="A240" s="88"/>
      <c r="B240" s="82"/>
      <c r="C240" s="124" t="s">
        <v>106</v>
      </c>
      <c r="D240" s="211" t="s">
        <v>141</v>
      </c>
      <c r="E240" s="212"/>
      <c r="F240" s="41"/>
      <c r="G240" s="42">
        <v>24</v>
      </c>
      <c r="H240" s="97">
        <v>1</v>
      </c>
      <c r="I240" s="43">
        <v>24</v>
      </c>
      <c r="J240" s="97">
        <v>1</v>
      </c>
      <c r="K240" s="43">
        <v>24</v>
      </c>
      <c r="L240" s="97">
        <v>1</v>
      </c>
      <c r="M240" s="43">
        <v>24</v>
      </c>
      <c r="N240" s="97">
        <v>1</v>
      </c>
      <c r="O240" s="43">
        <v>24</v>
      </c>
      <c r="P240" s="98">
        <v>1</v>
      </c>
      <c r="Q240" s="82"/>
      <c r="R240" s="82"/>
      <c r="S240" s="82"/>
      <c r="T240" s="82"/>
      <c r="U240" s="82"/>
      <c r="V240" s="82"/>
      <c r="W240" s="82"/>
      <c r="X240" s="88"/>
    </row>
    <row r="241" spans="1:24" ht="11.25" customHeight="1">
      <c r="A241" s="88"/>
      <c r="B241" s="82"/>
      <c r="C241" s="124" t="s">
        <v>115</v>
      </c>
      <c r="D241" s="211" t="s">
        <v>141</v>
      </c>
      <c r="E241" s="212"/>
      <c r="F241" s="41"/>
      <c r="G241" s="42">
        <v>24</v>
      </c>
      <c r="H241" s="97">
        <v>1</v>
      </c>
      <c r="I241" s="43">
        <v>24</v>
      </c>
      <c r="J241" s="97">
        <v>1</v>
      </c>
      <c r="K241" s="43">
        <v>24</v>
      </c>
      <c r="L241" s="97">
        <v>1</v>
      </c>
      <c r="M241" s="43">
        <v>24</v>
      </c>
      <c r="N241" s="97">
        <v>1</v>
      </c>
      <c r="O241" s="43">
        <v>24</v>
      </c>
      <c r="P241" s="98">
        <v>1</v>
      </c>
      <c r="Q241" s="82"/>
      <c r="R241" s="82"/>
      <c r="S241" s="82"/>
      <c r="T241" s="82"/>
      <c r="U241" s="82"/>
      <c r="V241" s="82"/>
      <c r="W241" s="82"/>
      <c r="X241" s="88"/>
    </row>
    <row r="242" spans="1:24" ht="11.25" customHeight="1">
      <c r="A242" s="88"/>
      <c r="B242" s="82"/>
      <c r="C242" s="124" t="s">
        <v>116</v>
      </c>
      <c r="D242" s="211" t="s">
        <v>141</v>
      </c>
      <c r="E242" s="212"/>
      <c r="F242" s="41"/>
      <c r="G242" s="42">
        <v>24</v>
      </c>
      <c r="H242" s="97">
        <v>1</v>
      </c>
      <c r="I242" s="43">
        <v>24</v>
      </c>
      <c r="J242" s="97">
        <v>1</v>
      </c>
      <c r="K242" s="43">
        <v>24</v>
      </c>
      <c r="L242" s="97">
        <v>1</v>
      </c>
      <c r="M242" s="43">
        <v>24</v>
      </c>
      <c r="N242" s="97">
        <v>1</v>
      </c>
      <c r="O242" s="43">
        <v>24</v>
      </c>
      <c r="P242" s="98">
        <v>1</v>
      </c>
      <c r="Q242" s="82"/>
      <c r="R242" s="82"/>
      <c r="S242" s="82"/>
      <c r="T242" s="82"/>
      <c r="U242" s="82"/>
      <c r="V242" s="82"/>
      <c r="W242" s="82"/>
      <c r="X242" s="88"/>
    </row>
    <row r="243" spans="1:24" ht="11.25" customHeight="1">
      <c r="A243" s="88"/>
      <c r="B243" s="82"/>
      <c r="C243" s="124" t="s">
        <v>117</v>
      </c>
      <c r="D243" s="211" t="s">
        <v>141</v>
      </c>
      <c r="E243" s="212"/>
      <c r="F243" s="41"/>
      <c r="G243" s="42">
        <v>24</v>
      </c>
      <c r="H243" s="97">
        <v>1</v>
      </c>
      <c r="I243" s="43">
        <v>24</v>
      </c>
      <c r="J243" s="97">
        <v>1</v>
      </c>
      <c r="K243" s="43">
        <v>24</v>
      </c>
      <c r="L243" s="97">
        <v>1</v>
      </c>
      <c r="M243" s="43">
        <v>24</v>
      </c>
      <c r="N243" s="97">
        <v>1</v>
      </c>
      <c r="O243" s="43">
        <v>24</v>
      </c>
      <c r="P243" s="98">
        <v>1</v>
      </c>
      <c r="Q243" s="82"/>
      <c r="R243" s="82"/>
      <c r="S243" s="82"/>
      <c r="T243" s="82"/>
      <c r="U243" s="82"/>
      <c r="V243" s="82"/>
      <c r="W243" s="82"/>
      <c r="X243" s="88"/>
    </row>
    <row r="244" spans="1:24" ht="11.25" customHeight="1">
      <c r="A244" s="88"/>
      <c r="B244" s="82"/>
      <c r="C244" s="124" t="s">
        <v>110</v>
      </c>
      <c r="D244" s="211" t="s">
        <v>141</v>
      </c>
      <c r="E244" s="212"/>
      <c r="F244" s="41"/>
      <c r="G244" s="42">
        <v>24</v>
      </c>
      <c r="H244" s="97">
        <v>1</v>
      </c>
      <c r="I244" s="43">
        <v>24</v>
      </c>
      <c r="J244" s="97">
        <v>1</v>
      </c>
      <c r="K244" s="43">
        <v>24</v>
      </c>
      <c r="L244" s="97">
        <v>1</v>
      </c>
      <c r="M244" s="43">
        <v>24</v>
      </c>
      <c r="N244" s="97">
        <v>1</v>
      </c>
      <c r="O244" s="43">
        <v>24</v>
      </c>
      <c r="P244" s="98">
        <v>1</v>
      </c>
      <c r="Q244" s="82"/>
      <c r="R244" s="82"/>
      <c r="S244" s="82"/>
      <c r="T244" s="82"/>
      <c r="U244" s="82"/>
      <c r="V244" s="82"/>
      <c r="W244" s="82"/>
      <c r="X244" s="88"/>
    </row>
    <row r="245" spans="1:24" ht="11.25" customHeight="1">
      <c r="A245" s="88"/>
      <c r="B245" s="82"/>
      <c r="C245" s="124" t="s">
        <v>107</v>
      </c>
      <c r="D245" s="211" t="s">
        <v>141</v>
      </c>
      <c r="E245" s="212"/>
      <c r="F245" s="41"/>
      <c r="G245" s="42">
        <v>24</v>
      </c>
      <c r="H245" s="97">
        <v>1</v>
      </c>
      <c r="I245" s="43">
        <v>24</v>
      </c>
      <c r="J245" s="97">
        <v>1</v>
      </c>
      <c r="K245" s="43">
        <v>24</v>
      </c>
      <c r="L245" s="97">
        <v>1</v>
      </c>
      <c r="M245" s="43">
        <v>24</v>
      </c>
      <c r="N245" s="97">
        <v>1</v>
      </c>
      <c r="O245" s="43">
        <v>24</v>
      </c>
      <c r="P245" s="98">
        <v>1</v>
      </c>
      <c r="Q245" s="82"/>
      <c r="R245" s="82"/>
      <c r="S245" s="82"/>
      <c r="T245" s="82"/>
      <c r="U245" s="82"/>
      <c r="V245" s="82"/>
      <c r="W245" s="82"/>
      <c r="X245" s="88"/>
    </row>
    <row r="246" spans="1:24" ht="11.25" customHeight="1">
      <c r="A246" s="88"/>
      <c r="B246" s="82"/>
      <c r="C246" s="124"/>
      <c r="D246" s="211"/>
      <c r="E246" s="212"/>
      <c r="F246" s="41"/>
      <c r="G246" s="42"/>
      <c r="H246" s="97"/>
      <c r="I246" s="43"/>
      <c r="J246" s="97"/>
      <c r="K246" s="43">
        <v>24</v>
      </c>
      <c r="L246" s="97">
        <v>1</v>
      </c>
      <c r="M246" s="43"/>
      <c r="N246" s="97"/>
      <c r="O246" s="43">
        <v>24</v>
      </c>
      <c r="P246" s="98">
        <v>1</v>
      </c>
      <c r="Q246" s="82"/>
      <c r="R246" s="82"/>
      <c r="S246" s="82"/>
      <c r="T246" s="82"/>
      <c r="U246" s="82"/>
      <c r="V246" s="82"/>
      <c r="W246" s="82"/>
      <c r="X246" s="88"/>
    </row>
    <row r="247" spans="1:24" ht="11.25" customHeight="1">
      <c r="A247" s="88"/>
      <c r="B247" s="82"/>
      <c r="C247" s="124" t="s">
        <v>118</v>
      </c>
      <c r="D247" s="211" t="s">
        <v>141</v>
      </c>
      <c r="E247" s="212"/>
      <c r="F247" s="41"/>
      <c r="G247" s="42">
        <v>24</v>
      </c>
      <c r="H247" s="97">
        <v>1</v>
      </c>
      <c r="I247" s="43">
        <v>24</v>
      </c>
      <c r="J247" s="97">
        <v>1</v>
      </c>
      <c r="K247" s="43">
        <v>24</v>
      </c>
      <c r="L247" s="97">
        <v>1</v>
      </c>
      <c r="M247" s="43">
        <v>24</v>
      </c>
      <c r="N247" s="97">
        <v>1</v>
      </c>
      <c r="O247" s="43">
        <v>24</v>
      </c>
      <c r="P247" s="98">
        <v>1</v>
      </c>
      <c r="Q247" s="82"/>
      <c r="R247" s="82"/>
      <c r="S247" s="82"/>
      <c r="T247" s="82"/>
      <c r="U247" s="82"/>
      <c r="V247" s="82"/>
      <c r="W247" s="82"/>
      <c r="X247" s="88"/>
    </row>
    <row r="248" spans="1:24" ht="11.25" customHeight="1">
      <c r="A248" s="88"/>
      <c r="B248" s="82"/>
      <c r="C248" s="124" t="s">
        <v>109</v>
      </c>
      <c r="D248" s="211" t="s">
        <v>141</v>
      </c>
      <c r="E248" s="212"/>
      <c r="F248" s="41"/>
      <c r="G248" s="42">
        <v>24</v>
      </c>
      <c r="H248" s="97">
        <v>1</v>
      </c>
      <c r="I248" s="43">
        <v>24</v>
      </c>
      <c r="J248" s="97">
        <v>1</v>
      </c>
      <c r="K248" s="43">
        <v>24</v>
      </c>
      <c r="L248" s="97">
        <v>1</v>
      </c>
      <c r="M248" s="43">
        <v>24</v>
      </c>
      <c r="N248" s="97">
        <v>1</v>
      </c>
      <c r="O248" s="43">
        <v>24</v>
      </c>
      <c r="P248" s="98">
        <v>1</v>
      </c>
      <c r="Q248" s="82"/>
      <c r="R248" s="82"/>
      <c r="S248" s="82"/>
      <c r="T248" s="82"/>
      <c r="U248" s="82"/>
      <c r="V248" s="82"/>
      <c r="W248" s="82"/>
      <c r="X248" s="88"/>
    </row>
    <row r="249" spans="1:24" ht="11.25" customHeight="1">
      <c r="A249" s="88"/>
      <c r="B249" s="82"/>
      <c r="C249" s="124" t="s">
        <v>119</v>
      </c>
      <c r="D249" s="211" t="s">
        <v>141</v>
      </c>
      <c r="E249" s="212"/>
      <c r="F249" s="41"/>
      <c r="G249" s="42">
        <v>24</v>
      </c>
      <c r="H249" s="97">
        <v>1</v>
      </c>
      <c r="I249" s="43">
        <v>24</v>
      </c>
      <c r="J249" s="97">
        <v>1</v>
      </c>
      <c r="K249" s="43">
        <v>24</v>
      </c>
      <c r="L249" s="97">
        <v>1</v>
      </c>
      <c r="M249" s="43">
        <v>24</v>
      </c>
      <c r="N249" s="97">
        <v>1</v>
      </c>
      <c r="O249" s="43">
        <v>24</v>
      </c>
      <c r="P249" s="98">
        <v>1</v>
      </c>
      <c r="Q249" s="82"/>
      <c r="R249" s="82"/>
      <c r="S249" s="82"/>
      <c r="T249" s="82"/>
      <c r="U249" s="82"/>
      <c r="V249" s="82"/>
      <c r="W249" s="82"/>
      <c r="X249" s="88"/>
    </row>
    <row r="250" spans="1:24" ht="11.25" customHeight="1">
      <c r="A250" s="88"/>
      <c r="B250" s="82"/>
      <c r="C250" s="124" t="s">
        <v>120</v>
      </c>
      <c r="D250" s="211" t="s">
        <v>141</v>
      </c>
      <c r="E250" s="212"/>
      <c r="F250" s="41"/>
      <c r="G250" s="42">
        <v>24</v>
      </c>
      <c r="H250" s="97">
        <v>1</v>
      </c>
      <c r="I250" s="43">
        <v>24</v>
      </c>
      <c r="J250" s="97">
        <v>1</v>
      </c>
      <c r="K250" s="43">
        <v>24</v>
      </c>
      <c r="L250" s="97">
        <v>1</v>
      </c>
      <c r="M250" s="43">
        <v>24</v>
      </c>
      <c r="N250" s="97">
        <v>1</v>
      </c>
      <c r="O250" s="43">
        <v>24</v>
      </c>
      <c r="P250" s="98">
        <v>1</v>
      </c>
      <c r="Q250" s="82"/>
      <c r="R250" s="82"/>
      <c r="S250" s="82"/>
      <c r="T250" s="82"/>
      <c r="U250" s="82"/>
      <c r="V250" s="82"/>
      <c r="W250" s="82"/>
      <c r="X250" s="88"/>
    </row>
    <row r="251" spans="1:24" ht="11.25" customHeight="1">
      <c r="A251" s="88"/>
      <c r="B251" s="82"/>
      <c r="C251" s="124" t="s">
        <v>121</v>
      </c>
      <c r="D251" s="211" t="s">
        <v>141</v>
      </c>
      <c r="E251" s="212"/>
      <c r="F251" s="41"/>
      <c r="G251" s="42">
        <v>24</v>
      </c>
      <c r="H251" s="97">
        <v>1</v>
      </c>
      <c r="I251" s="43">
        <v>24</v>
      </c>
      <c r="J251" s="97">
        <v>1</v>
      </c>
      <c r="K251" s="43">
        <v>24</v>
      </c>
      <c r="L251" s="97">
        <v>1</v>
      </c>
      <c r="M251" s="43">
        <v>24</v>
      </c>
      <c r="N251" s="97">
        <v>1</v>
      </c>
      <c r="O251" s="43">
        <v>24</v>
      </c>
      <c r="P251" s="98">
        <v>1</v>
      </c>
      <c r="Q251" s="82"/>
      <c r="R251" s="82"/>
      <c r="S251" s="82"/>
      <c r="T251" s="82"/>
      <c r="U251" s="82"/>
      <c r="V251" s="82"/>
      <c r="W251" s="82"/>
      <c r="X251" s="88"/>
    </row>
    <row r="252" spans="1:24" ht="11.25" customHeight="1">
      <c r="A252" s="88"/>
      <c r="B252" s="82"/>
      <c r="C252" s="124" t="s">
        <v>122</v>
      </c>
      <c r="D252" s="211" t="s">
        <v>141</v>
      </c>
      <c r="E252" s="212"/>
      <c r="F252" s="41"/>
      <c r="G252" s="42">
        <v>24</v>
      </c>
      <c r="H252" s="97">
        <v>1</v>
      </c>
      <c r="I252" s="43">
        <v>24</v>
      </c>
      <c r="J252" s="97">
        <v>1</v>
      </c>
      <c r="K252" s="43">
        <v>24</v>
      </c>
      <c r="L252" s="97">
        <v>1</v>
      </c>
      <c r="M252" s="43">
        <v>24</v>
      </c>
      <c r="N252" s="97">
        <v>1</v>
      </c>
      <c r="O252" s="43">
        <v>24</v>
      </c>
      <c r="P252" s="98">
        <v>1</v>
      </c>
      <c r="Q252" s="82"/>
      <c r="R252" s="82"/>
      <c r="S252" s="82"/>
      <c r="T252" s="82"/>
      <c r="U252" s="82"/>
      <c r="V252" s="82"/>
      <c r="W252" s="82"/>
      <c r="X252" s="88"/>
    </row>
    <row r="253" spans="1:24" ht="11.25" customHeight="1">
      <c r="A253" s="88"/>
      <c r="B253" s="82"/>
      <c r="C253" s="124" t="s">
        <v>123</v>
      </c>
      <c r="D253" s="211" t="s">
        <v>141</v>
      </c>
      <c r="E253" s="212"/>
      <c r="F253" s="41"/>
      <c r="G253" s="42">
        <v>24</v>
      </c>
      <c r="H253" s="97">
        <v>1</v>
      </c>
      <c r="I253" s="43">
        <v>24</v>
      </c>
      <c r="J253" s="97">
        <v>1</v>
      </c>
      <c r="K253" s="43">
        <v>24</v>
      </c>
      <c r="L253" s="97">
        <v>1</v>
      </c>
      <c r="M253" s="43">
        <v>24</v>
      </c>
      <c r="N253" s="97">
        <v>1</v>
      </c>
      <c r="O253" s="43">
        <v>24</v>
      </c>
      <c r="P253" s="98">
        <v>1</v>
      </c>
      <c r="Q253" s="82"/>
      <c r="R253" s="82"/>
      <c r="S253" s="82"/>
      <c r="T253" s="82"/>
      <c r="U253" s="82"/>
      <c r="V253" s="82"/>
      <c r="W253" s="82"/>
      <c r="X253" s="88"/>
    </row>
    <row r="254" spans="1:24" ht="11.25" customHeight="1">
      <c r="A254" s="88"/>
      <c r="B254" s="82"/>
      <c r="C254" s="124" t="s">
        <v>124</v>
      </c>
      <c r="D254" s="211" t="s">
        <v>141</v>
      </c>
      <c r="E254" s="212"/>
      <c r="F254" s="41"/>
      <c r="G254" s="42">
        <v>24</v>
      </c>
      <c r="H254" s="97">
        <v>1</v>
      </c>
      <c r="I254" s="43">
        <v>24</v>
      </c>
      <c r="J254" s="97">
        <v>1</v>
      </c>
      <c r="K254" s="43">
        <v>24</v>
      </c>
      <c r="L254" s="97">
        <v>1</v>
      </c>
      <c r="M254" s="43">
        <v>24</v>
      </c>
      <c r="N254" s="97">
        <v>1</v>
      </c>
      <c r="O254" s="43">
        <v>24</v>
      </c>
      <c r="P254" s="98">
        <v>1</v>
      </c>
      <c r="Q254" s="82"/>
      <c r="R254" s="82"/>
      <c r="S254" s="82"/>
      <c r="T254" s="82"/>
      <c r="U254" s="82"/>
      <c r="V254" s="82"/>
      <c r="W254" s="82"/>
      <c r="X254" s="88"/>
    </row>
    <row r="255" spans="1:24" ht="11.25" customHeight="1">
      <c r="A255" s="88"/>
      <c r="B255" s="82"/>
      <c r="C255" s="124" t="s">
        <v>125</v>
      </c>
      <c r="D255" s="211" t="s">
        <v>141</v>
      </c>
      <c r="E255" s="212"/>
      <c r="F255" s="41"/>
      <c r="G255" s="42">
        <v>24</v>
      </c>
      <c r="H255" s="97">
        <v>1</v>
      </c>
      <c r="I255" s="43">
        <v>24</v>
      </c>
      <c r="J255" s="97">
        <v>1</v>
      </c>
      <c r="K255" s="43">
        <v>24</v>
      </c>
      <c r="L255" s="97">
        <v>1</v>
      </c>
      <c r="M255" s="43">
        <v>24</v>
      </c>
      <c r="N255" s="97">
        <v>1</v>
      </c>
      <c r="O255" s="43">
        <v>24</v>
      </c>
      <c r="P255" s="98">
        <v>1</v>
      </c>
      <c r="Q255" s="82"/>
      <c r="R255" s="82"/>
      <c r="S255" s="82"/>
      <c r="T255" s="82"/>
      <c r="U255" s="82"/>
      <c r="V255" s="82"/>
      <c r="W255" s="82"/>
      <c r="X255" s="88"/>
    </row>
    <row r="256" spans="1:24" ht="11.25" customHeight="1">
      <c r="A256" s="88"/>
      <c r="B256" s="82"/>
      <c r="C256" s="124" t="s">
        <v>126</v>
      </c>
      <c r="D256" s="211" t="s">
        <v>141</v>
      </c>
      <c r="E256" s="212"/>
      <c r="F256" s="41"/>
      <c r="G256" s="42">
        <v>24</v>
      </c>
      <c r="H256" s="97">
        <v>1</v>
      </c>
      <c r="I256" s="43">
        <v>24</v>
      </c>
      <c r="J256" s="97">
        <v>1</v>
      </c>
      <c r="K256" s="43">
        <v>24</v>
      </c>
      <c r="L256" s="97">
        <v>1</v>
      </c>
      <c r="M256" s="43">
        <v>24</v>
      </c>
      <c r="N256" s="97">
        <v>1</v>
      </c>
      <c r="O256" s="43">
        <v>24</v>
      </c>
      <c r="P256" s="98">
        <v>1</v>
      </c>
      <c r="Q256" s="82"/>
      <c r="R256" s="82"/>
      <c r="S256" s="82"/>
      <c r="T256" s="82"/>
      <c r="U256" s="82"/>
      <c r="V256" s="82"/>
      <c r="W256" s="82"/>
      <c r="X256" s="88"/>
    </row>
    <row r="257" spans="1:24" ht="11.25" customHeight="1">
      <c r="A257" s="88"/>
      <c r="B257" s="82"/>
      <c r="C257" s="124" t="s">
        <v>127</v>
      </c>
      <c r="D257" s="211" t="s">
        <v>141</v>
      </c>
      <c r="E257" s="212"/>
      <c r="F257" s="41"/>
      <c r="G257" s="42">
        <v>24</v>
      </c>
      <c r="H257" s="97">
        <v>1</v>
      </c>
      <c r="I257" s="43">
        <v>24</v>
      </c>
      <c r="J257" s="97">
        <v>1</v>
      </c>
      <c r="K257" s="43">
        <v>24</v>
      </c>
      <c r="L257" s="97">
        <v>1</v>
      </c>
      <c r="M257" s="43">
        <v>24</v>
      </c>
      <c r="N257" s="97">
        <v>1</v>
      </c>
      <c r="O257" s="43">
        <v>24</v>
      </c>
      <c r="P257" s="98">
        <v>1</v>
      </c>
      <c r="Q257" s="82"/>
      <c r="R257" s="82"/>
      <c r="S257" s="82"/>
      <c r="T257" s="82"/>
      <c r="U257" s="82"/>
      <c r="V257" s="82"/>
      <c r="W257" s="82"/>
      <c r="X257" s="88"/>
    </row>
    <row r="258" spans="1:24" ht="11.25" customHeight="1">
      <c r="A258" s="88"/>
      <c r="B258" s="82"/>
      <c r="C258" s="124" t="s">
        <v>128</v>
      </c>
      <c r="D258" s="211" t="s">
        <v>141</v>
      </c>
      <c r="E258" s="212"/>
      <c r="F258" s="41"/>
      <c r="G258" s="42">
        <v>24</v>
      </c>
      <c r="H258" s="97">
        <v>1</v>
      </c>
      <c r="I258" s="43">
        <v>24</v>
      </c>
      <c r="J258" s="97">
        <v>1</v>
      </c>
      <c r="K258" s="43">
        <v>24</v>
      </c>
      <c r="L258" s="97">
        <v>1</v>
      </c>
      <c r="M258" s="43">
        <v>24</v>
      </c>
      <c r="N258" s="97">
        <v>1</v>
      </c>
      <c r="O258" s="43">
        <v>24</v>
      </c>
      <c r="P258" s="98">
        <v>1</v>
      </c>
      <c r="Q258" s="82"/>
      <c r="R258" s="82"/>
      <c r="S258" s="82"/>
      <c r="T258" s="82"/>
      <c r="U258" s="82"/>
      <c r="V258" s="82"/>
      <c r="W258" s="82"/>
      <c r="X258" s="88"/>
    </row>
    <row r="259" spans="1:24" ht="11.25" customHeight="1">
      <c r="A259" s="88"/>
      <c r="B259" s="82"/>
      <c r="C259" s="124" t="s">
        <v>129</v>
      </c>
      <c r="D259" s="211" t="s">
        <v>141</v>
      </c>
      <c r="E259" s="212"/>
      <c r="F259" s="41"/>
      <c r="G259" s="42">
        <v>24</v>
      </c>
      <c r="H259" s="97">
        <v>1</v>
      </c>
      <c r="I259" s="43">
        <v>24</v>
      </c>
      <c r="J259" s="97">
        <v>1</v>
      </c>
      <c r="K259" s="43">
        <v>24</v>
      </c>
      <c r="L259" s="97">
        <v>1</v>
      </c>
      <c r="M259" s="43">
        <v>24</v>
      </c>
      <c r="N259" s="97">
        <v>1</v>
      </c>
      <c r="O259" s="43">
        <v>24</v>
      </c>
      <c r="P259" s="98">
        <v>1</v>
      </c>
      <c r="Q259" s="82"/>
      <c r="R259" s="82"/>
      <c r="S259" s="82"/>
      <c r="T259" s="82"/>
      <c r="U259" s="82"/>
      <c r="V259" s="82"/>
      <c r="W259" s="82"/>
      <c r="X259" s="88"/>
    </row>
    <row r="260" spans="1:24" ht="11.25" customHeight="1">
      <c r="A260" s="88"/>
      <c r="B260" s="82"/>
      <c r="C260" s="124" t="s">
        <v>130</v>
      </c>
      <c r="D260" s="211" t="s">
        <v>141</v>
      </c>
      <c r="E260" s="212"/>
      <c r="F260" s="41"/>
      <c r="G260" s="42">
        <v>24</v>
      </c>
      <c r="H260" s="97">
        <v>1</v>
      </c>
      <c r="I260" s="43">
        <v>24</v>
      </c>
      <c r="J260" s="97">
        <v>1</v>
      </c>
      <c r="K260" s="43">
        <v>24</v>
      </c>
      <c r="L260" s="97">
        <v>1</v>
      </c>
      <c r="M260" s="43">
        <v>24</v>
      </c>
      <c r="N260" s="97">
        <v>1</v>
      </c>
      <c r="O260" s="43">
        <v>24</v>
      </c>
      <c r="P260" s="98">
        <v>1</v>
      </c>
      <c r="Q260" s="82"/>
      <c r="R260" s="82"/>
      <c r="S260" s="82"/>
      <c r="T260" s="82"/>
      <c r="U260" s="82"/>
      <c r="V260" s="82"/>
      <c r="W260" s="82"/>
      <c r="X260" s="88"/>
    </row>
    <row r="261" spans="1:24" ht="11.25" customHeight="1">
      <c r="A261" s="88"/>
      <c r="B261" s="82"/>
      <c r="C261" s="124" t="s">
        <v>131</v>
      </c>
      <c r="D261" s="211" t="s">
        <v>141</v>
      </c>
      <c r="E261" s="212"/>
      <c r="F261" s="41"/>
      <c r="G261" s="42">
        <v>24</v>
      </c>
      <c r="H261" s="97">
        <v>1</v>
      </c>
      <c r="I261" s="43">
        <v>24</v>
      </c>
      <c r="J261" s="97">
        <v>1</v>
      </c>
      <c r="K261" s="43">
        <v>24</v>
      </c>
      <c r="L261" s="97">
        <v>1</v>
      </c>
      <c r="M261" s="43">
        <v>24</v>
      </c>
      <c r="N261" s="97">
        <v>1</v>
      </c>
      <c r="O261" s="43">
        <v>24</v>
      </c>
      <c r="P261" s="98">
        <v>1</v>
      </c>
      <c r="Q261" s="82"/>
      <c r="R261" s="82"/>
      <c r="S261" s="82"/>
      <c r="T261" s="82"/>
      <c r="U261" s="82"/>
      <c r="V261" s="82"/>
      <c r="W261" s="82"/>
      <c r="X261" s="88"/>
    </row>
    <row r="262" spans="1:24" ht="11.25" customHeight="1">
      <c r="A262" s="88"/>
      <c r="B262" s="82"/>
      <c r="C262" s="124" t="s">
        <v>132</v>
      </c>
      <c r="D262" s="211" t="s">
        <v>141</v>
      </c>
      <c r="E262" s="212"/>
      <c r="F262" s="41"/>
      <c r="G262" s="42">
        <v>24</v>
      </c>
      <c r="H262" s="97">
        <v>1</v>
      </c>
      <c r="I262" s="43">
        <v>24</v>
      </c>
      <c r="J262" s="97">
        <v>1</v>
      </c>
      <c r="K262" s="43">
        <v>24</v>
      </c>
      <c r="L262" s="97">
        <v>1</v>
      </c>
      <c r="M262" s="43">
        <v>24</v>
      </c>
      <c r="N262" s="97">
        <v>1</v>
      </c>
      <c r="O262" s="43">
        <v>24</v>
      </c>
      <c r="P262" s="98">
        <v>1</v>
      </c>
      <c r="Q262" s="82"/>
      <c r="R262" s="82"/>
      <c r="S262" s="82"/>
      <c r="T262" s="82"/>
      <c r="U262" s="82"/>
      <c r="V262" s="82"/>
      <c r="W262" s="82"/>
      <c r="X262" s="88"/>
    </row>
    <row r="263" spans="1:24" ht="11.25" customHeight="1">
      <c r="A263" s="88"/>
      <c r="B263" s="82"/>
      <c r="C263" s="124" t="s">
        <v>133</v>
      </c>
      <c r="D263" s="211" t="s">
        <v>141</v>
      </c>
      <c r="E263" s="212"/>
      <c r="F263" s="41"/>
      <c r="G263" s="42">
        <v>24</v>
      </c>
      <c r="H263" s="97">
        <v>1</v>
      </c>
      <c r="I263" s="43">
        <v>24</v>
      </c>
      <c r="J263" s="97">
        <v>1</v>
      </c>
      <c r="K263" s="43">
        <v>24</v>
      </c>
      <c r="L263" s="97">
        <v>1</v>
      </c>
      <c r="M263" s="43">
        <v>24</v>
      </c>
      <c r="N263" s="97">
        <v>1</v>
      </c>
      <c r="O263" s="43">
        <v>24</v>
      </c>
      <c r="P263" s="98">
        <v>1</v>
      </c>
      <c r="Q263" s="82"/>
      <c r="R263" s="82"/>
      <c r="S263" s="82"/>
      <c r="T263" s="82"/>
      <c r="U263" s="82"/>
      <c r="V263" s="82"/>
      <c r="W263" s="82"/>
      <c r="X263" s="88"/>
    </row>
    <row r="264" spans="1:24" ht="11.25" customHeight="1">
      <c r="A264" s="88"/>
      <c r="B264" s="82"/>
      <c r="C264" s="124" t="s">
        <v>134</v>
      </c>
      <c r="D264" s="211" t="s">
        <v>141</v>
      </c>
      <c r="E264" s="212"/>
      <c r="F264" s="41"/>
      <c r="G264" s="42">
        <v>24</v>
      </c>
      <c r="H264" s="97">
        <v>1</v>
      </c>
      <c r="I264" s="43">
        <v>24</v>
      </c>
      <c r="J264" s="97">
        <v>1</v>
      </c>
      <c r="K264" s="43">
        <v>24</v>
      </c>
      <c r="L264" s="97">
        <v>1</v>
      </c>
      <c r="M264" s="43">
        <v>24</v>
      </c>
      <c r="N264" s="97">
        <v>1</v>
      </c>
      <c r="O264" s="43">
        <v>24</v>
      </c>
      <c r="P264" s="98">
        <v>1</v>
      </c>
      <c r="Q264" s="82"/>
      <c r="R264" s="82"/>
      <c r="S264" s="82"/>
      <c r="T264" s="82"/>
      <c r="U264" s="82"/>
      <c r="V264" s="82"/>
      <c r="W264" s="82"/>
      <c r="X264" s="88"/>
    </row>
    <row r="265" spans="1:24" ht="11.25" customHeight="1">
      <c r="A265" s="88"/>
      <c r="B265" s="82"/>
      <c r="C265" s="124" t="s">
        <v>135</v>
      </c>
      <c r="D265" s="211" t="s">
        <v>142</v>
      </c>
      <c r="E265" s="212"/>
      <c r="F265" s="41"/>
      <c r="G265" s="42"/>
      <c r="H265" s="97"/>
      <c r="I265" s="43"/>
      <c r="J265" s="97"/>
      <c r="K265" s="43">
        <v>1</v>
      </c>
      <c r="L265" s="97">
        <v>1</v>
      </c>
      <c r="M265" s="43"/>
      <c r="N265" s="97"/>
      <c r="O265" s="43"/>
      <c r="P265" s="98"/>
      <c r="Q265" s="82"/>
      <c r="R265" s="82"/>
      <c r="S265" s="82"/>
      <c r="T265" s="82"/>
      <c r="U265" s="82"/>
      <c r="V265" s="82"/>
      <c r="W265" s="82"/>
      <c r="X265" s="88"/>
    </row>
    <row r="266" spans="1:24" ht="11.25" customHeight="1">
      <c r="A266" s="88"/>
      <c r="B266" s="82"/>
      <c r="C266" s="124" t="s">
        <v>136</v>
      </c>
      <c r="D266" s="211" t="s">
        <v>142</v>
      </c>
      <c r="E266" s="212"/>
      <c r="F266" s="41"/>
      <c r="G266" s="42"/>
      <c r="H266" s="97"/>
      <c r="I266" s="43"/>
      <c r="J266" s="97"/>
      <c r="K266" s="43">
        <v>1</v>
      </c>
      <c r="L266" s="97">
        <v>1</v>
      </c>
      <c r="M266" s="43"/>
      <c r="N266" s="97"/>
      <c r="O266" s="43"/>
      <c r="P266" s="98"/>
      <c r="Q266" s="82"/>
      <c r="R266" s="82"/>
      <c r="S266" s="82"/>
      <c r="T266" s="82"/>
      <c r="U266" s="82"/>
      <c r="V266" s="82"/>
      <c r="W266" s="82"/>
      <c r="X266" s="88"/>
    </row>
    <row r="267" spans="1:24" ht="11.25" customHeight="1">
      <c r="A267" s="88"/>
      <c r="B267" s="82"/>
      <c r="C267" s="124" t="s">
        <v>137</v>
      </c>
      <c r="D267" s="211" t="s">
        <v>142</v>
      </c>
      <c r="E267" s="212"/>
      <c r="F267" s="41"/>
      <c r="G267" s="42"/>
      <c r="H267" s="97"/>
      <c r="I267" s="43"/>
      <c r="J267" s="97"/>
      <c r="K267" s="43">
        <v>24</v>
      </c>
      <c r="L267" s="97">
        <v>0.5</v>
      </c>
      <c r="M267" s="43"/>
      <c r="N267" s="97"/>
      <c r="O267" s="43"/>
      <c r="P267" s="98"/>
      <c r="Q267" s="82"/>
      <c r="R267" s="82"/>
      <c r="S267" s="82"/>
      <c r="T267" s="82"/>
      <c r="U267" s="82"/>
      <c r="V267" s="82"/>
      <c r="W267" s="82"/>
      <c r="X267" s="88"/>
    </row>
    <row r="268" spans="1:24" ht="11.25" customHeight="1">
      <c r="A268" s="88"/>
      <c r="B268" s="82"/>
      <c r="C268" s="124" t="s">
        <v>138</v>
      </c>
      <c r="D268" s="211" t="s">
        <v>142</v>
      </c>
      <c r="E268" s="212"/>
      <c r="F268" s="41"/>
      <c r="G268" s="42"/>
      <c r="H268" s="97"/>
      <c r="I268" s="43"/>
      <c r="J268" s="97"/>
      <c r="K268" s="43">
        <v>0.5</v>
      </c>
      <c r="L268" s="97">
        <v>1</v>
      </c>
      <c r="M268" s="43"/>
      <c r="N268" s="97"/>
      <c r="O268" s="43"/>
      <c r="P268" s="98"/>
      <c r="Q268" s="82"/>
      <c r="R268" s="82"/>
      <c r="S268" s="82"/>
      <c r="T268" s="82"/>
      <c r="U268" s="82"/>
      <c r="V268" s="82"/>
      <c r="W268" s="82"/>
      <c r="X268" s="88"/>
    </row>
    <row r="269" spans="1:24" ht="11.25" customHeight="1">
      <c r="A269" s="88"/>
      <c r="B269" s="82"/>
      <c r="C269" s="124" t="s">
        <v>139</v>
      </c>
      <c r="D269" s="211" t="s">
        <v>142</v>
      </c>
      <c r="E269" s="212"/>
      <c r="F269" s="41"/>
      <c r="G269" s="42"/>
      <c r="H269" s="97"/>
      <c r="I269" s="43"/>
      <c r="J269" s="97"/>
      <c r="K269" s="43">
        <v>0.5</v>
      </c>
      <c r="L269" s="97">
        <v>1</v>
      </c>
      <c r="M269" s="43"/>
      <c r="N269" s="97"/>
      <c r="O269" s="43">
        <v>24</v>
      </c>
      <c r="P269" s="98">
        <v>1</v>
      </c>
      <c r="Q269" s="82"/>
      <c r="R269" s="82"/>
      <c r="S269" s="82"/>
      <c r="T269" s="82"/>
      <c r="U269" s="82"/>
      <c r="V269" s="82"/>
      <c r="W269" s="82"/>
      <c r="X269" s="88"/>
    </row>
    <row r="270" spans="1:24" ht="11.25" customHeight="1">
      <c r="A270" s="88"/>
      <c r="B270" s="82"/>
      <c r="C270" s="124" t="s">
        <v>140</v>
      </c>
      <c r="D270" s="211" t="s">
        <v>143</v>
      </c>
      <c r="E270" s="212"/>
      <c r="F270" s="41"/>
      <c r="G270" s="42"/>
      <c r="H270" s="97"/>
      <c r="I270" s="43"/>
      <c r="J270" s="97"/>
      <c r="K270" s="43"/>
      <c r="L270" s="97"/>
      <c r="M270" s="43"/>
      <c r="N270" s="97"/>
      <c r="O270" s="43"/>
      <c r="P270" s="98"/>
      <c r="Q270" s="82"/>
      <c r="R270" s="82"/>
      <c r="S270" s="82"/>
      <c r="T270" s="82"/>
      <c r="U270" s="82"/>
      <c r="V270" s="82"/>
      <c r="W270" s="82"/>
      <c r="X270" s="88"/>
    </row>
    <row r="271" spans="1:24" ht="11.25" customHeight="1">
      <c r="A271" s="88"/>
      <c r="B271" s="82"/>
      <c r="C271" s="124"/>
      <c r="D271" s="211"/>
      <c r="E271" s="212"/>
      <c r="F271" s="41"/>
      <c r="G271" s="42"/>
      <c r="H271" s="97"/>
      <c r="I271" s="43"/>
      <c r="J271" s="97"/>
      <c r="K271" s="43"/>
      <c r="L271" s="97"/>
      <c r="M271" s="43"/>
      <c r="N271" s="97"/>
      <c r="O271" s="43"/>
      <c r="P271" s="98"/>
      <c r="Q271" s="82"/>
      <c r="R271" s="82"/>
      <c r="S271" s="82"/>
      <c r="T271" s="82"/>
      <c r="U271" s="82"/>
      <c r="V271" s="82"/>
      <c r="W271" s="82"/>
      <c r="X271" s="88"/>
    </row>
    <row r="272" spans="1:24" ht="11.25" customHeight="1">
      <c r="A272" s="88"/>
      <c r="B272" s="82"/>
      <c r="C272" s="124"/>
      <c r="D272" s="211"/>
      <c r="E272" s="212"/>
      <c r="F272" s="41"/>
      <c r="G272" s="42"/>
      <c r="H272" s="97"/>
      <c r="I272" s="43"/>
      <c r="J272" s="97"/>
      <c r="K272" s="43"/>
      <c r="L272" s="97"/>
      <c r="M272" s="43"/>
      <c r="N272" s="97"/>
      <c r="O272" s="43"/>
      <c r="P272" s="98"/>
      <c r="Q272" s="82"/>
      <c r="R272" s="82"/>
      <c r="S272" s="82"/>
      <c r="T272" s="82"/>
      <c r="U272" s="82"/>
      <c r="V272" s="82"/>
      <c r="W272" s="82"/>
      <c r="X272" s="88"/>
    </row>
    <row r="273" spans="1:24" ht="11.25" customHeight="1">
      <c r="A273" s="88"/>
      <c r="B273" s="82"/>
      <c r="C273" s="124"/>
      <c r="D273" s="211"/>
      <c r="E273" s="212"/>
      <c r="F273" s="41"/>
      <c r="G273" s="42"/>
      <c r="H273" s="97"/>
      <c r="I273" s="43"/>
      <c r="J273" s="97"/>
      <c r="K273" s="43"/>
      <c r="L273" s="97"/>
      <c r="M273" s="43"/>
      <c r="N273" s="97"/>
      <c r="O273" s="43"/>
      <c r="P273" s="98"/>
      <c r="Q273" s="82"/>
      <c r="R273" s="82"/>
      <c r="S273" s="82"/>
      <c r="T273" s="82"/>
      <c r="U273" s="82"/>
      <c r="V273" s="82"/>
      <c r="W273" s="82"/>
      <c r="X273" s="88"/>
    </row>
    <row r="274" spans="1:24" ht="11.25" customHeight="1">
      <c r="A274" s="88"/>
      <c r="B274" s="82"/>
      <c r="C274" s="124"/>
      <c r="D274" s="211"/>
      <c r="E274" s="212"/>
      <c r="F274" s="41"/>
      <c r="G274" s="42"/>
      <c r="H274" s="97"/>
      <c r="I274" s="43"/>
      <c r="J274" s="97"/>
      <c r="K274" s="43"/>
      <c r="L274" s="97"/>
      <c r="M274" s="43"/>
      <c r="N274" s="97"/>
      <c r="O274" s="43"/>
      <c r="P274" s="98"/>
      <c r="Q274" s="82"/>
      <c r="R274" s="82"/>
      <c r="S274" s="82"/>
      <c r="T274" s="82"/>
      <c r="U274" s="82"/>
      <c r="V274" s="82"/>
      <c r="W274" s="82"/>
      <c r="X274" s="88"/>
    </row>
    <row r="275" spans="1:24" ht="11.25" customHeight="1">
      <c r="A275" s="88"/>
      <c r="B275" s="82"/>
      <c r="C275" s="124"/>
      <c r="D275" s="211"/>
      <c r="E275" s="212"/>
      <c r="F275" s="41"/>
      <c r="G275" s="42"/>
      <c r="H275" s="97"/>
      <c r="I275" s="43"/>
      <c r="J275" s="97"/>
      <c r="K275" s="43"/>
      <c r="L275" s="97"/>
      <c r="M275" s="43"/>
      <c r="N275" s="97"/>
      <c r="O275" s="43"/>
      <c r="P275" s="98"/>
      <c r="Q275" s="82"/>
      <c r="R275" s="82"/>
      <c r="S275" s="82"/>
      <c r="T275" s="82"/>
      <c r="U275" s="82"/>
      <c r="V275" s="82"/>
      <c r="W275" s="82"/>
      <c r="X275" s="88"/>
    </row>
    <row r="276" spans="1:24" ht="11.25" customHeight="1">
      <c r="A276" s="88"/>
      <c r="B276" s="82"/>
      <c r="C276" s="124"/>
      <c r="D276" s="211"/>
      <c r="E276" s="212"/>
      <c r="F276" s="41"/>
      <c r="G276" s="42"/>
      <c r="H276" s="97"/>
      <c r="I276" s="43"/>
      <c r="J276" s="97"/>
      <c r="K276" s="43"/>
      <c r="L276" s="97"/>
      <c r="M276" s="43"/>
      <c r="N276" s="97"/>
      <c r="O276" s="43"/>
      <c r="P276" s="98"/>
      <c r="Q276" s="82"/>
      <c r="R276" s="82"/>
      <c r="S276" s="82"/>
      <c r="T276" s="82"/>
      <c r="U276" s="82"/>
      <c r="V276" s="82"/>
      <c r="W276" s="82"/>
      <c r="X276" s="88"/>
    </row>
    <row r="277" spans="1:24" ht="11.25" customHeight="1">
      <c r="A277" s="88"/>
      <c r="B277" s="82"/>
      <c r="C277" s="124"/>
      <c r="D277" s="211"/>
      <c r="E277" s="212"/>
      <c r="F277" s="41"/>
      <c r="G277" s="42"/>
      <c r="H277" s="97"/>
      <c r="I277" s="43"/>
      <c r="J277" s="97"/>
      <c r="K277" s="43"/>
      <c r="L277" s="97"/>
      <c r="M277" s="43"/>
      <c r="N277" s="97"/>
      <c r="O277" s="43"/>
      <c r="P277" s="98"/>
      <c r="Q277" s="82"/>
      <c r="R277" s="82"/>
      <c r="S277" s="82"/>
      <c r="T277" s="82"/>
      <c r="U277" s="82"/>
      <c r="V277" s="82"/>
      <c r="W277" s="82"/>
      <c r="X277" s="88"/>
    </row>
    <row r="278" spans="1:24" ht="11.25" customHeight="1">
      <c r="A278" s="88"/>
      <c r="B278" s="82"/>
      <c r="C278" s="124"/>
      <c r="D278" s="211"/>
      <c r="E278" s="212"/>
      <c r="F278" s="41"/>
      <c r="G278" s="42"/>
      <c r="H278" s="97"/>
      <c r="I278" s="43"/>
      <c r="J278" s="97"/>
      <c r="K278" s="43"/>
      <c r="L278" s="97"/>
      <c r="M278" s="43"/>
      <c r="N278" s="97"/>
      <c r="O278" s="43"/>
      <c r="P278" s="98"/>
      <c r="Q278" s="82"/>
      <c r="R278" s="82"/>
      <c r="S278" s="82"/>
      <c r="T278" s="82"/>
      <c r="U278" s="82"/>
      <c r="V278" s="82"/>
      <c r="W278" s="82"/>
      <c r="X278" s="88"/>
    </row>
    <row r="279" spans="1:24" ht="11.25" customHeight="1">
      <c r="A279" s="88"/>
      <c r="B279" s="82"/>
      <c r="C279" s="124"/>
      <c r="D279" s="211"/>
      <c r="E279" s="212"/>
      <c r="F279" s="41"/>
      <c r="G279" s="42"/>
      <c r="H279" s="97"/>
      <c r="I279" s="43"/>
      <c r="J279" s="97"/>
      <c r="K279" s="43"/>
      <c r="L279" s="97"/>
      <c r="M279" s="43"/>
      <c r="N279" s="97"/>
      <c r="O279" s="43"/>
      <c r="P279" s="98"/>
      <c r="Q279" s="82"/>
      <c r="R279" s="82"/>
      <c r="S279" s="82"/>
      <c r="T279" s="82"/>
      <c r="U279" s="82"/>
      <c r="V279" s="82"/>
      <c r="W279" s="82"/>
      <c r="X279" s="88"/>
    </row>
    <row r="280" spans="1:24" ht="11.25" customHeight="1">
      <c r="A280" s="88"/>
      <c r="B280" s="82"/>
      <c r="C280" s="124"/>
      <c r="D280" s="211"/>
      <c r="E280" s="212"/>
      <c r="F280" s="41"/>
      <c r="G280" s="42"/>
      <c r="H280" s="97"/>
      <c r="I280" s="43"/>
      <c r="J280" s="97"/>
      <c r="K280" s="43"/>
      <c r="L280" s="97"/>
      <c r="M280" s="43"/>
      <c r="N280" s="97"/>
      <c r="O280" s="43"/>
      <c r="P280" s="98"/>
      <c r="Q280" s="82"/>
      <c r="R280" s="82"/>
      <c r="S280" s="82"/>
      <c r="T280" s="82"/>
      <c r="U280" s="82"/>
      <c r="V280" s="82"/>
      <c r="W280" s="82"/>
      <c r="X280" s="88"/>
    </row>
    <row r="281" spans="1:24" ht="11.25" customHeight="1">
      <c r="A281" s="88"/>
      <c r="B281" s="82"/>
      <c r="C281" s="124"/>
      <c r="D281" s="211"/>
      <c r="E281" s="212"/>
      <c r="F281" s="41"/>
      <c r="G281" s="42"/>
      <c r="H281" s="97"/>
      <c r="I281" s="43"/>
      <c r="J281" s="97"/>
      <c r="K281" s="43"/>
      <c r="L281" s="97"/>
      <c r="M281" s="43"/>
      <c r="N281" s="97"/>
      <c r="O281" s="43"/>
      <c r="P281" s="98"/>
      <c r="Q281" s="82"/>
      <c r="R281" s="82"/>
      <c r="S281" s="82"/>
      <c r="T281" s="82"/>
      <c r="U281" s="82"/>
      <c r="V281" s="82"/>
      <c r="W281" s="82"/>
      <c r="X281" s="88"/>
    </row>
    <row r="282" spans="1:24" ht="11.25" customHeight="1">
      <c r="A282" s="88"/>
      <c r="B282" s="82"/>
      <c r="C282" s="124"/>
      <c r="D282" s="211"/>
      <c r="E282" s="212"/>
      <c r="F282" s="41"/>
      <c r="G282" s="42"/>
      <c r="H282" s="97"/>
      <c r="I282" s="43"/>
      <c r="J282" s="97"/>
      <c r="K282" s="43"/>
      <c r="L282" s="97"/>
      <c r="M282" s="43"/>
      <c r="N282" s="97"/>
      <c r="O282" s="43"/>
      <c r="P282" s="98"/>
      <c r="Q282" s="82"/>
      <c r="R282" s="82"/>
      <c r="S282" s="82"/>
      <c r="T282" s="82"/>
      <c r="U282" s="82"/>
      <c r="V282" s="82"/>
      <c r="W282" s="82"/>
      <c r="X282" s="88"/>
    </row>
    <row r="283" spans="1:24" ht="11.25" customHeight="1">
      <c r="A283" s="88"/>
      <c r="B283" s="82"/>
      <c r="C283" s="124"/>
      <c r="D283" s="211"/>
      <c r="E283" s="212"/>
      <c r="F283" s="41"/>
      <c r="G283" s="42"/>
      <c r="H283" s="97"/>
      <c r="I283" s="43"/>
      <c r="J283" s="97"/>
      <c r="K283" s="43"/>
      <c r="L283" s="97"/>
      <c r="M283" s="43"/>
      <c r="N283" s="97"/>
      <c r="O283" s="43"/>
      <c r="P283" s="98"/>
      <c r="Q283" s="82"/>
      <c r="R283" s="82"/>
      <c r="S283" s="82"/>
      <c r="T283" s="82"/>
      <c r="U283" s="82"/>
      <c r="V283" s="82"/>
      <c r="W283" s="82"/>
      <c r="X283" s="88"/>
    </row>
    <row r="284" spans="1:24" ht="11.25" customHeight="1">
      <c r="A284" s="88"/>
      <c r="B284" s="82"/>
      <c r="C284" s="124"/>
      <c r="D284" s="211"/>
      <c r="E284" s="212"/>
      <c r="F284" s="41"/>
      <c r="G284" s="42"/>
      <c r="H284" s="97"/>
      <c r="I284" s="43"/>
      <c r="J284" s="97"/>
      <c r="K284" s="43"/>
      <c r="L284" s="97"/>
      <c r="M284" s="43"/>
      <c r="N284" s="97"/>
      <c r="O284" s="43"/>
      <c r="P284" s="98"/>
      <c r="Q284" s="82"/>
      <c r="R284" s="82"/>
      <c r="S284" s="82"/>
      <c r="T284" s="82"/>
      <c r="U284" s="82"/>
      <c r="V284" s="82"/>
      <c r="W284" s="82"/>
      <c r="X284" s="88"/>
    </row>
    <row r="285" spans="1:24" ht="11.25" customHeight="1">
      <c r="A285" s="88"/>
      <c r="B285" s="82"/>
      <c r="C285" s="124"/>
      <c r="D285" s="211"/>
      <c r="E285" s="212"/>
      <c r="F285" s="41"/>
      <c r="G285" s="42"/>
      <c r="H285" s="97"/>
      <c r="I285" s="43"/>
      <c r="J285" s="97"/>
      <c r="K285" s="43"/>
      <c r="L285" s="97"/>
      <c r="M285" s="43"/>
      <c r="N285" s="97"/>
      <c r="O285" s="43"/>
      <c r="P285" s="98"/>
      <c r="Q285" s="82"/>
      <c r="R285" s="82"/>
      <c r="S285" s="82"/>
      <c r="T285" s="82"/>
      <c r="U285" s="82"/>
      <c r="V285" s="82"/>
      <c r="W285" s="82"/>
      <c r="X285" s="88"/>
    </row>
    <row r="286" spans="1:24" ht="11.25" customHeight="1">
      <c r="A286" s="88"/>
      <c r="B286" s="82"/>
      <c r="C286" s="124"/>
      <c r="D286" s="211"/>
      <c r="E286" s="212"/>
      <c r="F286" s="41"/>
      <c r="G286" s="42"/>
      <c r="H286" s="97"/>
      <c r="I286" s="43"/>
      <c r="J286" s="97"/>
      <c r="K286" s="43"/>
      <c r="L286" s="97"/>
      <c r="M286" s="43"/>
      <c r="N286" s="97"/>
      <c r="O286" s="43"/>
      <c r="P286" s="98"/>
      <c r="Q286" s="82"/>
      <c r="R286" s="82"/>
      <c r="S286" s="82"/>
      <c r="T286" s="82"/>
      <c r="U286" s="82"/>
      <c r="V286" s="82"/>
      <c r="W286" s="82"/>
      <c r="X286" s="88"/>
    </row>
    <row r="287" spans="1:24" ht="11.25" customHeight="1">
      <c r="A287" s="88"/>
      <c r="B287" s="82"/>
      <c r="C287" s="124"/>
      <c r="D287" s="211"/>
      <c r="E287" s="212"/>
      <c r="F287" s="41"/>
      <c r="G287" s="42"/>
      <c r="H287" s="97"/>
      <c r="I287" s="43"/>
      <c r="J287" s="97"/>
      <c r="K287" s="43"/>
      <c r="L287" s="97"/>
      <c r="M287" s="43"/>
      <c r="N287" s="97"/>
      <c r="O287" s="43"/>
      <c r="P287" s="98"/>
      <c r="Q287" s="82"/>
      <c r="R287" s="82"/>
      <c r="S287" s="82"/>
      <c r="T287" s="82"/>
      <c r="U287" s="82"/>
      <c r="V287" s="82"/>
      <c r="W287" s="82"/>
      <c r="X287" s="88"/>
    </row>
    <row r="288" spans="1:24" ht="11.25" customHeight="1">
      <c r="A288" s="88"/>
      <c r="B288" s="82"/>
      <c r="C288" s="124"/>
      <c r="D288" s="211"/>
      <c r="E288" s="212"/>
      <c r="F288" s="41"/>
      <c r="G288" s="42"/>
      <c r="H288" s="97"/>
      <c r="I288" s="43"/>
      <c r="J288" s="97"/>
      <c r="K288" s="43"/>
      <c r="L288" s="97"/>
      <c r="M288" s="43"/>
      <c r="N288" s="97"/>
      <c r="O288" s="43"/>
      <c r="P288" s="98"/>
      <c r="Q288" s="82"/>
      <c r="R288" s="82"/>
      <c r="S288" s="82"/>
      <c r="T288" s="82"/>
      <c r="U288" s="82"/>
      <c r="V288" s="82"/>
      <c r="W288" s="82"/>
      <c r="X288" s="88"/>
    </row>
    <row r="289" spans="1:24" ht="11.25" customHeight="1">
      <c r="A289" s="88"/>
      <c r="B289" s="82"/>
      <c r="C289" s="124"/>
      <c r="D289" s="211"/>
      <c r="E289" s="212"/>
      <c r="F289" s="41"/>
      <c r="G289" s="42"/>
      <c r="H289" s="97"/>
      <c r="I289" s="43"/>
      <c r="J289" s="97"/>
      <c r="K289" s="43"/>
      <c r="L289" s="97"/>
      <c r="M289" s="43"/>
      <c r="N289" s="97"/>
      <c r="O289" s="43"/>
      <c r="P289" s="98"/>
      <c r="Q289" s="82"/>
      <c r="R289" s="82"/>
      <c r="S289" s="82"/>
      <c r="T289" s="82"/>
      <c r="U289" s="82"/>
      <c r="V289" s="82"/>
      <c r="W289" s="82"/>
      <c r="X289" s="88"/>
    </row>
    <row r="290" spans="1:24" ht="11.25" customHeight="1">
      <c r="A290" s="88"/>
      <c r="B290" s="82"/>
      <c r="C290" s="124"/>
      <c r="D290" s="211"/>
      <c r="E290" s="212"/>
      <c r="F290" s="41"/>
      <c r="G290" s="42"/>
      <c r="H290" s="97"/>
      <c r="I290" s="43"/>
      <c r="J290" s="97"/>
      <c r="K290" s="43"/>
      <c r="L290" s="97"/>
      <c r="M290" s="43"/>
      <c r="N290" s="97"/>
      <c r="O290" s="43"/>
      <c r="P290" s="98"/>
      <c r="Q290" s="82"/>
      <c r="R290" s="82"/>
      <c r="S290" s="82"/>
      <c r="T290" s="82"/>
      <c r="U290" s="82"/>
      <c r="V290" s="82"/>
      <c r="W290" s="82"/>
      <c r="X290" s="88"/>
    </row>
    <row r="291" spans="1:24" ht="11.25" customHeight="1">
      <c r="A291" s="88"/>
      <c r="B291" s="82"/>
      <c r="C291" s="124"/>
      <c r="D291" s="211"/>
      <c r="E291" s="212"/>
      <c r="F291" s="41"/>
      <c r="G291" s="42"/>
      <c r="H291" s="97"/>
      <c r="I291" s="43"/>
      <c r="J291" s="97"/>
      <c r="K291" s="43"/>
      <c r="L291" s="97"/>
      <c r="M291" s="43"/>
      <c r="N291" s="97"/>
      <c r="O291" s="43"/>
      <c r="P291" s="98"/>
      <c r="Q291" s="82"/>
      <c r="R291" s="82"/>
      <c r="S291" s="82"/>
      <c r="T291" s="82"/>
      <c r="U291" s="82"/>
      <c r="V291" s="82"/>
      <c r="W291" s="82"/>
      <c r="X291" s="88"/>
    </row>
    <row r="292" spans="1:24" ht="11.25" customHeight="1">
      <c r="A292" s="88"/>
      <c r="B292" s="82"/>
      <c r="C292" s="124"/>
      <c r="D292" s="211"/>
      <c r="E292" s="212"/>
      <c r="F292" s="41"/>
      <c r="G292" s="42"/>
      <c r="H292" s="97"/>
      <c r="I292" s="43"/>
      <c r="J292" s="97"/>
      <c r="K292" s="43"/>
      <c r="L292" s="97"/>
      <c r="M292" s="43"/>
      <c r="N292" s="97"/>
      <c r="O292" s="43"/>
      <c r="P292" s="98"/>
      <c r="Q292" s="82"/>
      <c r="R292" s="82"/>
      <c r="S292" s="82"/>
      <c r="T292" s="82"/>
      <c r="U292" s="82"/>
      <c r="V292" s="82"/>
      <c r="W292" s="82"/>
      <c r="X292" s="88"/>
    </row>
    <row r="293" spans="1:24" ht="11.25" customHeight="1">
      <c r="A293" s="88"/>
      <c r="B293" s="82"/>
      <c r="C293" s="124"/>
      <c r="D293" s="211"/>
      <c r="E293" s="212"/>
      <c r="F293" s="41"/>
      <c r="G293" s="42"/>
      <c r="H293" s="97"/>
      <c r="I293" s="43"/>
      <c r="J293" s="97"/>
      <c r="K293" s="43"/>
      <c r="L293" s="97"/>
      <c r="M293" s="43"/>
      <c r="N293" s="97"/>
      <c r="O293" s="43"/>
      <c r="P293" s="98"/>
      <c r="Q293" s="82"/>
      <c r="R293" s="82"/>
      <c r="S293" s="82"/>
      <c r="T293" s="82"/>
      <c r="U293" s="82"/>
      <c r="V293" s="82"/>
      <c r="W293" s="82"/>
      <c r="X293" s="88"/>
    </row>
    <row r="294" spans="1:24" ht="11.25" customHeight="1">
      <c r="A294" s="88"/>
      <c r="B294" s="82"/>
      <c r="C294" s="124"/>
      <c r="D294" s="211"/>
      <c r="E294" s="212"/>
      <c r="F294" s="41"/>
      <c r="G294" s="42"/>
      <c r="H294" s="97"/>
      <c r="I294" s="43"/>
      <c r="J294" s="97"/>
      <c r="K294" s="43"/>
      <c r="L294" s="97"/>
      <c r="M294" s="43"/>
      <c r="N294" s="97"/>
      <c r="O294" s="43"/>
      <c r="P294" s="98"/>
      <c r="Q294" s="82"/>
      <c r="R294" s="82"/>
      <c r="S294" s="82"/>
      <c r="T294" s="82"/>
      <c r="U294" s="82"/>
      <c r="V294" s="82"/>
      <c r="W294" s="82"/>
      <c r="X294" s="88"/>
    </row>
    <row r="295" spans="1:24" ht="11.25" customHeight="1">
      <c r="A295" s="88"/>
      <c r="B295" s="82"/>
      <c r="C295" s="124"/>
      <c r="D295" s="211"/>
      <c r="E295" s="212"/>
      <c r="F295" s="41"/>
      <c r="G295" s="42"/>
      <c r="H295" s="97"/>
      <c r="I295" s="43"/>
      <c r="J295" s="97"/>
      <c r="K295" s="43"/>
      <c r="L295" s="97"/>
      <c r="M295" s="43"/>
      <c r="N295" s="97"/>
      <c r="O295" s="43"/>
      <c r="P295" s="98"/>
      <c r="Q295" s="82"/>
      <c r="R295" s="82"/>
      <c r="S295" s="82"/>
      <c r="T295" s="82"/>
      <c r="U295" s="82"/>
      <c r="V295" s="82"/>
      <c r="W295" s="82"/>
      <c r="X295" s="88"/>
    </row>
    <row r="296" spans="1:24" ht="11.25" customHeight="1">
      <c r="A296" s="88"/>
      <c r="B296" s="82"/>
      <c r="C296" s="124"/>
      <c r="D296" s="211"/>
      <c r="E296" s="212"/>
      <c r="F296" s="41"/>
      <c r="G296" s="42"/>
      <c r="H296" s="97"/>
      <c r="I296" s="43"/>
      <c r="J296" s="97"/>
      <c r="K296" s="43"/>
      <c r="L296" s="97"/>
      <c r="M296" s="43"/>
      <c r="N296" s="97"/>
      <c r="O296" s="43"/>
      <c r="P296" s="98"/>
      <c r="Q296" s="82"/>
      <c r="R296" s="82"/>
      <c r="S296" s="82"/>
      <c r="T296" s="82"/>
      <c r="U296" s="82"/>
      <c r="V296" s="82"/>
      <c r="W296" s="82"/>
      <c r="X296" s="88"/>
    </row>
    <row r="297" spans="1:24" ht="11.25" customHeight="1">
      <c r="A297" s="88"/>
      <c r="B297" s="82"/>
      <c r="C297" s="124"/>
      <c r="D297" s="211"/>
      <c r="E297" s="212"/>
      <c r="F297" s="41"/>
      <c r="G297" s="42"/>
      <c r="H297" s="97"/>
      <c r="I297" s="43"/>
      <c r="J297" s="97"/>
      <c r="K297" s="43"/>
      <c r="L297" s="97"/>
      <c r="M297" s="43"/>
      <c r="N297" s="97"/>
      <c r="O297" s="43"/>
      <c r="P297" s="98"/>
      <c r="Q297" s="82"/>
      <c r="R297" s="82"/>
      <c r="S297" s="82"/>
      <c r="T297" s="82"/>
      <c r="U297" s="82"/>
      <c r="V297" s="82"/>
      <c r="W297" s="82"/>
      <c r="X297" s="88"/>
    </row>
    <row r="298" spans="1:24" ht="11.25" customHeight="1">
      <c r="A298" s="88"/>
      <c r="B298" s="82"/>
      <c r="C298" s="124"/>
      <c r="D298" s="211"/>
      <c r="E298" s="212"/>
      <c r="F298" s="41"/>
      <c r="G298" s="42"/>
      <c r="H298" s="97"/>
      <c r="I298" s="43"/>
      <c r="J298" s="97"/>
      <c r="K298" s="43"/>
      <c r="L298" s="97"/>
      <c r="M298" s="43"/>
      <c r="N298" s="97"/>
      <c r="O298" s="43"/>
      <c r="P298" s="98"/>
      <c r="Q298" s="82"/>
      <c r="R298" s="82"/>
      <c r="S298" s="82"/>
      <c r="T298" s="82"/>
      <c r="U298" s="82"/>
      <c r="V298" s="82"/>
      <c r="W298" s="82"/>
      <c r="X298" s="88"/>
    </row>
    <row r="299" spans="1:24" ht="11.25" customHeight="1">
      <c r="A299" s="88"/>
      <c r="B299" s="82"/>
      <c r="C299" s="124"/>
      <c r="D299" s="211"/>
      <c r="E299" s="212"/>
      <c r="F299" s="41"/>
      <c r="G299" s="42"/>
      <c r="H299" s="97"/>
      <c r="I299" s="43"/>
      <c r="J299" s="97"/>
      <c r="K299" s="43"/>
      <c r="L299" s="97"/>
      <c r="M299" s="43"/>
      <c r="N299" s="97"/>
      <c r="O299" s="43"/>
      <c r="P299" s="98"/>
      <c r="Q299" s="82"/>
      <c r="R299" s="82"/>
      <c r="S299" s="82"/>
      <c r="T299" s="82"/>
      <c r="U299" s="82"/>
      <c r="V299" s="82"/>
      <c r="W299" s="82"/>
      <c r="X299" s="88"/>
    </row>
    <row r="300" spans="1:24" ht="11.25" customHeight="1">
      <c r="A300" s="88"/>
      <c r="B300" s="82"/>
      <c r="C300" s="124"/>
      <c r="D300" s="211"/>
      <c r="E300" s="212"/>
      <c r="F300" s="41"/>
      <c r="G300" s="42"/>
      <c r="H300" s="97"/>
      <c r="I300" s="43"/>
      <c r="J300" s="97"/>
      <c r="K300" s="43"/>
      <c r="L300" s="97"/>
      <c r="M300" s="43"/>
      <c r="N300" s="97"/>
      <c r="O300" s="43"/>
      <c r="P300" s="98"/>
      <c r="Q300" s="82"/>
      <c r="R300" s="82"/>
      <c r="S300" s="82"/>
      <c r="T300" s="82"/>
      <c r="U300" s="82"/>
      <c r="V300" s="82"/>
      <c r="W300" s="82"/>
      <c r="X300" s="88"/>
    </row>
    <row r="301" spans="1:24" ht="11.25" customHeight="1">
      <c r="A301" s="88"/>
      <c r="B301" s="82"/>
      <c r="C301" s="124"/>
      <c r="D301" s="211"/>
      <c r="E301" s="212"/>
      <c r="F301" s="41"/>
      <c r="G301" s="42"/>
      <c r="H301" s="97"/>
      <c r="I301" s="43"/>
      <c r="J301" s="97"/>
      <c r="K301" s="43"/>
      <c r="L301" s="97"/>
      <c r="M301" s="43"/>
      <c r="N301" s="97"/>
      <c r="O301" s="43"/>
      <c r="P301" s="98"/>
      <c r="Q301" s="82"/>
      <c r="R301" s="82"/>
      <c r="S301" s="82"/>
      <c r="T301" s="82"/>
      <c r="U301" s="82"/>
      <c r="V301" s="82"/>
      <c r="W301" s="82"/>
      <c r="X301" s="88"/>
    </row>
    <row r="302" spans="1:24" ht="11.25" customHeight="1">
      <c r="A302" s="88"/>
      <c r="B302" s="82"/>
      <c r="C302" s="124"/>
      <c r="D302" s="211"/>
      <c r="E302" s="212"/>
      <c r="F302" s="41"/>
      <c r="G302" s="42"/>
      <c r="H302" s="97"/>
      <c r="I302" s="43"/>
      <c r="J302" s="97"/>
      <c r="K302" s="43"/>
      <c r="L302" s="97"/>
      <c r="M302" s="43"/>
      <c r="N302" s="97"/>
      <c r="O302" s="43"/>
      <c r="P302" s="98"/>
      <c r="Q302" s="82"/>
      <c r="R302" s="82"/>
      <c r="S302" s="82"/>
      <c r="T302" s="82"/>
      <c r="U302" s="82"/>
      <c r="V302" s="82"/>
      <c r="W302" s="82"/>
      <c r="X302" s="88"/>
    </row>
    <row r="303" spans="1:24" ht="11.25" customHeight="1">
      <c r="A303" s="88"/>
      <c r="B303" s="82"/>
      <c r="C303" s="124"/>
      <c r="D303" s="211"/>
      <c r="E303" s="212"/>
      <c r="F303" s="41"/>
      <c r="G303" s="42"/>
      <c r="H303" s="97"/>
      <c r="I303" s="43"/>
      <c r="J303" s="97"/>
      <c r="K303" s="43"/>
      <c r="L303" s="97"/>
      <c r="M303" s="43"/>
      <c r="N303" s="97"/>
      <c r="O303" s="43"/>
      <c r="P303" s="98"/>
      <c r="Q303" s="82"/>
      <c r="R303" s="82"/>
      <c r="S303" s="82"/>
      <c r="T303" s="82"/>
      <c r="U303" s="82"/>
      <c r="V303" s="82"/>
      <c r="W303" s="82"/>
      <c r="X303" s="88"/>
    </row>
    <row r="304" spans="1:24" ht="11.25" customHeight="1">
      <c r="A304" s="88"/>
      <c r="B304" s="82"/>
      <c r="C304" s="124"/>
      <c r="D304" s="211"/>
      <c r="E304" s="212"/>
      <c r="F304" s="41"/>
      <c r="G304" s="42"/>
      <c r="H304" s="97"/>
      <c r="I304" s="43"/>
      <c r="J304" s="97"/>
      <c r="K304" s="43"/>
      <c r="L304" s="97"/>
      <c r="M304" s="43"/>
      <c r="N304" s="97"/>
      <c r="O304" s="43"/>
      <c r="P304" s="98"/>
      <c r="Q304" s="82"/>
      <c r="R304" s="82"/>
      <c r="S304" s="82"/>
      <c r="T304" s="82"/>
      <c r="U304" s="82"/>
      <c r="V304" s="82"/>
      <c r="W304" s="82"/>
      <c r="X304" s="88"/>
    </row>
    <row r="305" spans="1:24" ht="11.25" customHeight="1">
      <c r="A305" s="88"/>
      <c r="B305" s="82"/>
      <c r="C305" s="124"/>
      <c r="D305" s="211"/>
      <c r="E305" s="212"/>
      <c r="F305" s="41"/>
      <c r="G305" s="42"/>
      <c r="H305" s="97"/>
      <c r="I305" s="43"/>
      <c r="J305" s="97"/>
      <c r="K305" s="43"/>
      <c r="L305" s="97"/>
      <c r="M305" s="43"/>
      <c r="N305" s="97"/>
      <c r="O305" s="43"/>
      <c r="P305" s="98"/>
      <c r="Q305" s="82"/>
      <c r="R305" s="82"/>
      <c r="S305" s="82"/>
      <c r="T305" s="82"/>
      <c r="U305" s="82"/>
      <c r="V305" s="82"/>
      <c r="W305" s="82"/>
      <c r="X305" s="88"/>
    </row>
    <row r="306" spans="1:24" ht="11.25" customHeight="1">
      <c r="A306" s="88"/>
      <c r="B306" s="82"/>
      <c r="C306" s="125"/>
      <c r="D306" s="254"/>
      <c r="E306" s="255"/>
      <c r="F306" s="47"/>
      <c r="G306" s="48"/>
      <c r="H306" s="99"/>
      <c r="I306" s="49"/>
      <c r="J306" s="99"/>
      <c r="K306" s="49"/>
      <c r="L306" s="99"/>
      <c r="M306" s="49"/>
      <c r="N306" s="99"/>
      <c r="O306" s="49"/>
      <c r="P306" s="100"/>
      <c r="Q306" s="82"/>
      <c r="R306" s="82"/>
      <c r="S306" s="82"/>
      <c r="T306" s="82"/>
      <c r="U306" s="82"/>
      <c r="V306" s="82"/>
      <c r="W306" s="82"/>
      <c r="X306" s="88"/>
    </row>
    <row r="307" spans="1:24" ht="11.25" customHeight="1">
      <c r="A307" s="88"/>
      <c r="B307" s="82"/>
      <c r="C307" s="82"/>
      <c r="E307" s="101" t="s">
        <v>31</v>
      </c>
      <c r="F307" s="75">
        <f>SUM(F238:F306)</f>
        <v>0</v>
      </c>
      <c r="G307" s="101"/>
      <c r="H307" s="101"/>
      <c r="I307" s="101"/>
      <c r="J307" s="101"/>
      <c r="K307" s="101"/>
      <c r="L307" s="101"/>
      <c r="M307" s="101"/>
      <c r="N307" s="101"/>
      <c r="O307" s="101"/>
      <c r="P307" s="82"/>
      <c r="Q307" s="82"/>
      <c r="R307" s="82"/>
      <c r="S307" s="82"/>
      <c r="T307" s="82"/>
      <c r="U307" s="82"/>
      <c r="V307" s="82"/>
      <c r="W307" s="82"/>
      <c r="X307" s="88"/>
    </row>
    <row r="308" spans="1:24" ht="11.25" customHeight="1">
      <c r="A308" s="88"/>
      <c r="B308" s="82"/>
      <c r="C308" s="82"/>
      <c r="D308" s="82"/>
      <c r="E308" s="82"/>
      <c r="F308" s="82"/>
      <c r="G308" s="82"/>
      <c r="H308" s="82"/>
      <c r="I308" s="82"/>
      <c r="J308" s="82"/>
      <c r="K308" s="82"/>
      <c r="L308" s="82"/>
      <c r="M308" s="82"/>
      <c r="N308" s="82"/>
      <c r="O308" s="82"/>
      <c r="P308" s="82"/>
      <c r="Q308" s="82"/>
      <c r="R308" s="82"/>
      <c r="S308" s="82"/>
      <c r="T308" s="82"/>
      <c r="U308" s="82"/>
      <c r="V308" s="82"/>
      <c r="W308" s="82"/>
      <c r="X308" s="88"/>
    </row>
    <row r="309" spans="1:24" ht="11.25" customHeight="1">
      <c r="A309" s="88"/>
      <c r="B309" s="82"/>
      <c r="C309" s="82"/>
      <c r="D309" s="82"/>
      <c r="E309" s="82"/>
      <c r="F309" s="82"/>
      <c r="G309" s="82"/>
      <c r="H309" s="82"/>
      <c r="I309" s="82"/>
      <c r="J309" s="82"/>
      <c r="K309" s="82"/>
      <c r="L309" s="82"/>
      <c r="M309" s="82"/>
      <c r="N309" s="82"/>
      <c r="O309" s="82"/>
      <c r="P309" s="82"/>
      <c r="Q309" s="82"/>
      <c r="R309" s="82"/>
      <c r="S309" s="82"/>
      <c r="T309" s="82"/>
      <c r="U309" s="82"/>
      <c r="V309" s="82"/>
      <c r="W309" s="82"/>
      <c r="X309" s="88"/>
    </row>
    <row r="310" spans="1:24" ht="11.25" customHeight="1">
      <c r="A310" s="88"/>
      <c r="B310" s="82"/>
      <c r="C310" s="82"/>
      <c r="D310" s="82"/>
      <c r="E310" s="82"/>
      <c r="F310" s="82"/>
      <c r="G310" s="82"/>
      <c r="H310" s="82"/>
      <c r="I310" s="82"/>
      <c r="J310" s="82"/>
      <c r="K310" s="82"/>
      <c r="L310" s="82"/>
      <c r="M310" s="82"/>
      <c r="N310" s="82"/>
      <c r="O310" s="82"/>
      <c r="P310" s="82"/>
      <c r="Q310" s="82"/>
      <c r="R310" s="82"/>
      <c r="S310" s="82"/>
      <c r="T310" s="82"/>
      <c r="U310" s="82"/>
      <c r="V310" s="82"/>
      <c r="W310" s="82"/>
      <c r="X310" s="88"/>
    </row>
    <row r="311" spans="1:24" ht="11.25" customHeight="1">
      <c r="A311" s="88"/>
      <c r="B311" s="82"/>
      <c r="C311" s="82"/>
      <c r="D311" s="82"/>
      <c r="E311" s="82"/>
      <c r="F311" s="82"/>
      <c r="G311" s="82"/>
      <c r="H311" s="82"/>
      <c r="I311" s="82"/>
      <c r="J311" s="82"/>
      <c r="K311" s="82"/>
      <c r="L311" s="82"/>
      <c r="M311" s="82"/>
      <c r="N311" s="82"/>
      <c r="O311" s="82"/>
      <c r="P311" s="82"/>
      <c r="Q311" s="82"/>
      <c r="R311" s="82"/>
      <c r="S311" s="82"/>
      <c r="T311" s="82"/>
      <c r="U311" s="82"/>
      <c r="V311" s="82"/>
      <c r="W311" s="82"/>
      <c r="X311" s="88"/>
    </row>
    <row r="312" spans="1:24" ht="11.25" customHeight="1">
      <c r="A312" s="88"/>
      <c r="B312" s="82"/>
      <c r="C312" s="82"/>
      <c r="D312" s="82"/>
      <c r="E312" s="82"/>
      <c r="F312" s="82"/>
      <c r="G312" s="82"/>
      <c r="H312" s="82"/>
      <c r="I312" s="82"/>
      <c r="J312" s="82"/>
      <c r="K312" s="82"/>
      <c r="L312" s="82"/>
      <c r="M312" s="82"/>
      <c r="N312" s="82"/>
      <c r="O312" s="82"/>
      <c r="P312" s="82"/>
      <c r="Q312" s="82"/>
      <c r="R312" s="82"/>
      <c r="S312" s="82"/>
      <c r="T312" s="82"/>
      <c r="U312" s="82"/>
      <c r="V312" s="82"/>
      <c r="W312" s="82"/>
      <c r="X312" s="88"/>
    </row>
    <row r="313" spans="1:24" ht="11.25" customHeight="1">
      <c r="A313" s="88"/>
      <c r="B313" s="82"/>
      <c r="C313" s="82"/>
      <c r="D313" s="82"/>
      <c r="E313" s="82"/>
      <c r="F313" s="82"/>
      <c r="G313" s="82"/>
      <c r="H313" s="82"/>
      <c r="I313" s="82"/>
      <c r="J313" s="82"/>
      <c r="K313" s="82"/>
      <c r="L313" s="82"/>
      <c r="M313" s="82"/>
      <c r="N313" s="82"/>
      <c r="O313" s="82"/>
      <c r="P313" s="82"/>
      <c r="Q313" s="82"/>
      <c r="R313" s="82"/>
      <c r="S313" s="82"/>
      <c r="T313" s="82"/>
      <c r="U313" s="82"/>
      <c r="V313" s="82"/>
      <c r="W313" s="82"/>
      <c r="X313" s="88"/>
    </row>
    <row r="314" spans="1:24" ht="11.25" customHeight="1">
      <c r="A314" s="88"/>
      <c r="B314" s="82"/>
      <c r="C314" s="82"/>
      <c r="D314" s="82"/>
      <c r="E314" s="82"/>
      <c r="F314" s="82"/>
      <c r="G314" s="82"/>
      <c r="H314" s="82"/>
      <c r="I314" s="82"/>
      <c r="J314" s="82"/>
      <c r="K314" s="82"/>
      <c r="L314" s="82"/>
      <c r="M314" s="82"/>
      <c r="N314" s="82"/>
      <c r="O314" s="82"/>
      <c r="P314" s="82"/>
      <c r="Q314" s="82"/>
      <c r="R314" s="82"/>
      <c r="S314" s="82"/>
      <c r="T314" s="82"/>
      <c r="U314" s="82"/>
      <c r="V314" s="82"/>
      <c r="W314" s="82"/>
      <c r="X314" s="88"/>
    </row>
    <row r="315" spans="1:24" ht="11.25" customHeight="1">
      <c r="A315" s="88"/>
      <c r="B315" s="82"/>
      <c r="C315" s="82"/>
      <c r="D315" s="82"/>
      <c r="E315" s="82"/>
      <c r="F315" s="82"/>
      <c r="G315" s="82"/>
      <c r="H315" s="82"/>
      <c r="I315" s="82"/>
      <c r="J315" s="82"/>
      <c r="K315" s="82"/>
      <c r="L315" s="82"/>
      <c r="M315" s="82"/>
      <c r="N315" s="82"/>
      <c r="O315" s="82"/>
      <c r="P315" s="82"/>
      <c r="Q315" s="82"/>
      <c r="R315" s="82"/>
      <c r="S315" s="82"/>
      <c r="T315" s="82"/>
      <c r="U315" s="82"/>
      <c r="V315" s="82"/>
      <c r="W315" s="82"/>
      <c r="X315" s="88"/>
    </row>
    <row r="316" spans="1:24" ht="11.25" customHeight="1" thickBot="1">
      <c r="A316" s="88"/>
      <c r="B316" s="82"/>
      <c r="C316" s="235" t="s">
        <v>11</v>
      </c>
      <c r="D316" s="235"/>
      <c r="E316" s="82"/>
      <c r="F316" s="82"/>
      <c r="G316" s="82"/>
      <c r="H316" s="82"/>
      <c r="I316" s="82"/>
      <c r="J316" s="82"/>
      <c r="K316" s="82"/>
      <c r="L316" s="82"/>
      <c r="M316" s="82"/>
      <c r="N316" s="82"/>
      <c r="O316" s="82"/>
      <c r="P316" s="82"/>
      <c r="Q316" s="82"/>
      <c r="R316" s="82"/>
      <c r="S316" s="82"/>
      <c r="T316" s="82"/>
      <c r="U316" s="82"/>
      <c r="V316" s="82"/>
      <c r="W316" s="82"/>
      <c r="X316" s="88"/>
    </row>
    <row r="317" spans="1:24" ht="11.25" customHeight="1" thickBot="1" thickTop="1">
      <c r="A317" s="88"/>
      <c r="B317" s="82"/>
      <c r="C317" s="235"/>
      <c r="D317" s="235"/>
      <c r="E317" s="82"/>
      <c r="F317" s="82"/>
      <c r="G317" s="82"/>
      <c r="H317" s="82"/>
      <c r="I317" s="82"/>
      <c r="J317" s="82"/>
      <c r="K317" s="82"/>
      <c r="L317" s="82"/>
      <c r="M317" s="82"/>
      <c r="N317" s="82"/>
      <c r="O317" s="82"/>
      <c r="P317" s="82"/>
      <c r="Q317" s="82"/>
      <c r="R317" s="82"/>
      <c r="S317" s="82"/>
      <c r="T317" s="82"/>
      <c r="U317" s="82"/>
      <c r="V317" s="82"/>
      <c r="W317" s="82"/>
      <c r="X317" s="88"/>
    </row>
    <row r="318" spans="1:24" ht="11.25" customHeight="1" thickTop="1">
      <c r="A318" s="88"/>
      <c r="B318" s="82"/>
      <c r="C318" s="82"/>
      <c r="D318" s="82"/>
      <c r="E318" s="82"/>
      <c r="F318" s="82"/>
      <c r="G318" s="82"/>
      <c r="H318" s="82"/>
      <c r="I318" s="82"/>
      <c r="J318" s="82"/>
      <c r="K318" s="82"/>
      <c r="L318" s="82"/>
      <c r="M318" s="82"/>
      <c r="N318" s="82"/>
      <c r="O318" s="82"/>
      <c r="P318" s="82"/>
      <c r="Q318" s="82"/>
      <c r="R318" s="82"/>
      <c r="S318" s="82"/>
      <c r="T318" s="82"/>
      <c r="U318" s="82"/>
      <c r="V318" s="82"/>
      <c r="W318" s="82"/>
      <c r="X318" s="88"/>
    </row>
    <row r="319" spans="1:24" ht="11.25" customHeight="1">
      <c r="A319" s="88"/>
      <c r="B319" s="82"/>
      <c r="C319" s="82" t="s">
        <v>26</v>
      </c>
      <c r="D319" s="82"/>
      <c r="E319" s="82"/>
      <c r="F319" s="82"/>
      <c r="G319" s="82"/>
      <c r="I319" s="82"/>
      <c r="J319" s="82"/>
      <c r="K319" s="82"/>
      <c r="L319" s="82"/>
      <c r="M319" s="82"/>
      <c r="N319" s="82"/>
      <c r="O319" s="82"/>
      <c r="P319" s="82"/>
      <c r="Q319" s="82"/>
      <c r="R319" s="82"/>
      <c r="S319" s="82"/>
      <c r="T319" s="82"/>
      <c r="U319" s="82"/>
      <c r="V319" s="82"/>
      <c r="W319" s="82"/>
      <c r="X319" s="88"/>
    </row>
    <row r="320" spans="1:24" ht="11.25" customHeight="1">
      <c r="A320" s="88"/>
      <c r="B320" s="82"/>
      <c r="C320" s="82"/>
      <c r="D320" s="82"/>
      <c r="E320" s="82"/>
      <c r="F320" s="82"/>
      <c r="G320" s="82"/>
      <c r="H320" s="82"/>
      <c r="I320" s="82"/>
      <c r="J320" s="82"/>
      <c r="K320" s="82"/>
      <c r="L320" s="82"/>
      <c r="M320" s="82"/>
      <c r="N320" s="82"/>
      <c r="O320" s="82"/>
      <c r="P320" s="82"/>
      <c r="Q320" s="82"/>
      <c r="R320" s="82"/>
      <c r="S320" s="82"/>
      <c r="T320" s="82"/>
      <c r="U320" s="82"/>
      <c r="V320" s="82"/>
      <c r="W320" s="82"/>
      <c r="X320" s="88"/>
    </row>
    <row r="321" spans="1:24" ht="11.25" customHeight="1">
      <c r="A321" s="88"/>
      <c r="B321" s="82"/>
      <c r="C321" s="82"/>
      <c r="D321" s="82"/>
      <c r="E321" s="82"/>
      <c r="F321" s="82"/>
      <c r="G321" s="82"/>
      <c r="H321" s="82"/>
      <c r="I321" s="82"/>
      <c r="J321" s="82"/>
      <c r="K321" s="82"/>
      <c r="L321" s="82"/>
      <c r="M321" s="82"/>
      <c r="N321" s="82"/>
      <c r="O321" s="82"/>
      <c r="P321" s="82"/>
      <c r="Q321" s="82"/>
      <c r="R321" s="82"/>
      <c r="S321" s="82"/>
      <c r="T321" s="82"/>
      <c r="U321" s="82"/>
      <c r="V321" s="82"/>
      <c r="W321" s="82"/>
      <c r="X321" s="88"/>
    </row>
    <row r="322" spans="1:24" ht="11.25" customHeight="1">
      <c r="A322" s="88"/>
      <c r="B322" s="82"/>
      <c r="C322" s="82"/>
      <c r="D322" s="82"/>
      <c r="E322" s="82"/>
      <c r="F322" s="82"/>
      <c r="G322" s="82"/>
      <c r="H322" s="82"/>
      <c r="I322" s="82"/>
      <c r="J322" s="82"/>
      <c r="K322" s="82"/>
      <c r="L322" s="82"/>
      <c r="M322" s="82"/>
      <c r="N322" s="82"/>
      <c r="O322" s="82"/>
      <c r="P322" s="82"/>
      <c r="Q322" s="82"/>
      <c r="R322" s="82"/>
      <c r="S322" s="82"/>
      <c r="T322" s="82"/>
      <c r="U322" s="82"/>
      <c r="V322" s="82"/>
      <c r="W322" s="82"/>
      <c r="X322" s="88"/>
    </row>
    <row r="323" spans="1:24" ht="11.25" customHeight="1">
      <c r="A323" s="88"/>
      <c r="B323" s="82"/>
      <c r="C323" s="82"/>
      <c r="D323" s="82"/>
      <c r="E323" s="82"/>
      <c r="F323" s="82"/>
      <c r="G323" s="82"/>
      <c r="H323" s="82"/>
      <c r="I323" s="82"/>
      <c r="J323" s="82"/>
      <c r="K323" s="82"/>
      <c r="L323" s="82"/>
      <c r="M323" s="82"/>
      <c r="N323" s="82"/>
      <c r="O323" s="82"/>
      <c r="P323" s="82"/>
      <c r="Q323" s="82"/>
      <c r="R323" s="82"/>
      <c r="S323" s="82"/>
      <c r="T323" s="82"/>
      <c r="U323" s="82"/>
      <c r="V323" s="82"/>
      <c r="W323" s="82"/>
      <c r="X323" s="88"/>
    </row>
    <row r="324" spans="1:24" ht="11.25" customHeight="1">
      <c r="A324" s="88"/>
      <c r="B324" s="82"/>
      <c r="C324" s="224" t="s">
        <v>112</v>
      </c>
      <c r="D324" s="231" t="s">
        <v>32</v>
      </c>
      <c r="E324" s="237"/>
      <c r="F324" s="224" t="s">
        <v>33</v>
      </c>
      <c r="G324" s="217" t="s">
        <v>367</v>
      </c>
      <c r="H324" s="218"/>
      <c r="I324" s="219"/>
      <c r="J324" s="219"/>
      <c r="K324" s="219"/>
      <c r="L324" s="219"/>
      <c r="M324" s="219"/>
      <c r="N324" s="219"/>
      <c r="O324" s="219"/>
      <c r="P324" s="220"/>
      <c r="Q324" s="82"/>
      <c r="R324" s="82"/>
      <c r="S324" s="82"/>
      <c r="T324" s="82"/>
      <c r="U324" s="82"/>
      <c r="V324" s="82"/>
      <c r="W324" s="82"/>
      <c r="X324" s="88"/>
    </row>
    <row r="325" spans="1:24" ht="11.25" customHeight="1">
      <c r="A325" s="88"/>
      <c r="B325" s="82"/>
      <c r="C325" s="225"/>
      <c r="D325" s="238"/>
      <c r="E325" s="239"/>
      <c r="F325" s="225"/>
      <c r="G325" s="221" t="s">
        <v>14</v>
      </c>
      <c r="H325" s="222"/>
      <c r="I325" s="222" t="s">
        <v>40</v>
      </c>
      <c r="J325" s="222"/>
      <c r="K325" s="222" t="s">
        <v>41</v>
      </c>
      <c r="L325" s="222"/>
      <c r="M325" s="222" t="s">
        <v>42</v>
      </c>
      <c r="N325" s="222"/>
      <c r="O325" s="222" t="s">
        <v>43</v>
      </c>
      <c r="P325" s="223"/>
      <c r="Q325" s="82"/>
      <c r="R325" s="82"/>
      <c r="S325" s="82"/>
      <c r="T325" s="82"/>
      <c r="U325" s="82"/>
      <c r="V325" s="82"/>
      <c r="W325" s="82"/>
      <c r="X325" s="88"/>
    </row>
    <row r="326" spans="1:24" ht="11.25" customHeight="1">
      <c r="A326" s="88"/>
      <c r="B326" s="82"/>
      <c r="C326" s="226"/>
      <c r="D326" s="240"/>
      <c r="E326" s="241"/>
      <c r="F326" s="226"/>
      <c r="G326" s="94" t="s">
        <v>351</v>
      </c>
      <c r="H326" s="95" t="s">
        <v>57</v>
      </c>
      <c r="I326" s="94" t="s">
        <v>351</v>
      </c>
      <c r="J326" s="95" t="s">
        <v>57</v>
      </c>
      <c r="K326" s="94" t="s">
        <v>351</v>
      </c>
      <c r="L326" s="95" t="s">
        <v>57</v>
      </c>
      <c r="M326" s="94" t="s">
        <v>351</v>
      </c>
      <c r="N326" s="95" t="s">
        <v>57</v>
      </c>
      <c r="O326" s="94" t="s">
        <v>351</v>
      </c>
      <c r="P326" s="96" t="s">
        <v>57</v>
      </c>
      <c r="Q326" s="82"/>
      <c r="R326" s="82"/>
      <c r="S326" s="82"/>
      <c r="T326" s="82"/>
      <c r="U326" s="82"/>
      <c r="V326" s="82"/>
      <c r="W326" s="82"/>
      <c r="X326" s="88"/>
    </row>
    <row r="327" spans="1:24" ht="11.25" customHeight="1">
      <c r="A327" s="88"/>
      <c r="B327" s="82"/>
      <c r="C327" s="84" t="s">
        <v>144</v>
      </c>
      <c r="D327" s="213" t="s">
        <v>146</v>
      </c>
      <c r="E327" s="214"/>
      <c r="F327" s="104"/>
      <c r="G327" s="105"/>
      <c r="H327" s="108"/>
      <c r="I327" s="106"/>
      <c r="J327" s="108"/>
      <c r="K327" s="106">
        <v>4</v>
      </c>
      <c r="L327" s="108">
        <v>0.9</v>
      </c>
      <c r="M327" s="106">
        <v>4</v>
      </c>
      <c r="N327" s="108">
        <v>0.9</v>
      </c>
      <c r="O327" s="106">
        <v>8</v>
      </c>
      <c r="P327" s="109">
        <v>0.9</v>
      </c>
      <c r="Q327" s="82"/>
      <c r="R327" s="82"/>
      <c r="S327" s="82"/>
      <c r="T327" s="82"/>
      <c r="U327" s="82"/>
      <c r="V327" s="82"/>
      <c r="W327" s="82"/>
      <c r="X327" s="88"/>
    </row>
    <row r="328" spans="1:24" ht="11.25" customHeight="1">
      <c r="A328" s="88"/>
      <c r="B328" s="82"/>
      <c r="C328" s="84"/>
      <c r="D328" s="213"/>
      <c r="E328" s="214"/>
      <c r="F328" s="41"/>
      <c r="G328" s="102"/>
      <c r="H328" s="97"/>
      <c r="I328" s="43"/>
      <c r="J328" s="97"/>
      <c r="K328" s="43"/>
      <c r="L328" s="97"/>
      <c r="M328" s="43"/>
      <c r="N328" s="97"/>
      <c r="O328" s="43"/>
      <c r="P328" s="98"/>
      <c r="Q328" s="82"/>
      <c r="R328" s="82"/>
      <c r="S328" s="82"/>
      <c r="T328" s="82"/>
      <c r="U328" s="82"/>
      <c r="V328" s="82"/>
      <c r="W328" s="82"/>
      <c r="X328" s="88"/>
    </row>
    <row r="329" spans="1:24" ht="11.25" customHeight="1">
      <c r="A329" s="88"/>
      <c r="B329" s="82"/>
      <c r="C329" s="84" t="s">
        <v>125</v>
      </c>
      <c r="D329" s="213" t="s">
        <v>70</v>
      </c>
      <c r="E329" s="214"/>
      <c r="F329" s="41"/>
      <c r="G329" s="102">
        <v>24</v>
      </c>
      <c r="H329" s="97">
        <v>0.65</v>
      </c>
      <c r="I329" s="43">
        <v>24</v>
      </c>
      <c r="J329" s="97">
        <v>0.76</v>
      </c>
      <c r="K329" s="43">
        <v>24</v>
      </c>
      <c r="L329" s="97">
        <v>0.92</v>
      </c>
      <c r="M329" s="43">
        <v>24</v>
      </c>
      <c r="N329" s="97">
        <v>0.65</v>
      </c>
      <c r="O329" s="43">
        <v>12</v>
      </c>
      <c r="P329" s="98">
        <v>0.65</v>
      </c>
      <c r="Q329" s="82"/>
      <c r="R329" s="82"/>
      <c r="S329" s="82"/>
      <c r="T329" s="82"/>
      <c r="U329" s="82"/>
      <c r="V329" s="82"/>
      <c r="W329" s="82"/>
      <c r="X329" s="88"/>
    </row>
    <row r="330" spans="1:24" ht="11.25" customHeight="1">
      <c r="A330" s="88"/>
      <c r="B330" s="82"/>
      <c r="C330" s="84"/>
      <c r="D330" s="213" t="s">
        <v>71</v>
      </c>
      <c r="E330" s="214"/>
      <c r="F330" s="41"/>
      <c r="G330" s="102"/>
      <c r="H330" s="97"/>
      <c r="I330" s="43"/>
      <c r="J330" s="97"/>
      <c r="K330" s="43">
        <v>24</v>
      </c>
      <c r="L330" s="97">
        <v>0.17</v>
      </c>
      <c r="M330" s="43"/>
      <c r="N330" s="97"/>
      <c r="O330" s="43"/>
      <c r="P330" s="98"/>
      <c r="Q330" s="82"/>
      <c r="R330" s="82"/>
      <c r="S330" s="82"/>
      <c r="T330" s="82"/>
      <c r="U330" s="82"/>
      <c r="V330" s="82"/>
      <c r="W330" s="82"/>
      <c r="X330" s="88"/>
    </row>
    <row r="331" spans="1:24" ht="11.25" customHeight="1">
      <c r="A331" s="88"/>
      <c r="B331" s="82"/>
      <c r="C331" s="84"/>
      <c r="D331" s="213" t="s">
        <v>147</v>
      </c>
      <c r="E331" s="214"/>
      <c r="F331" s="41"/>
      <c r="G331" s="102">
        <v>18</v>
      </c>
      <c r="H331" s="97">
        <v>0.9</v>
      </c>
      <c r="I331" s="43">
        <v>12</v>
      </c>
      <c r="J331" s="97">
        <v>0.9</v>
      </c>
      <c r="K331" s="43">
        <v>12</v>
      </c>
      <c r="L331" s="97">
        <v>0.9</v>
      </c>
      <c r="M331" s="43">
        <v>12</v>
      </c>
      <c r="N331" s="97">
        <v>0.9</v>
      </c>
      <c r="O331" s="43">
        <v>12</v>
      </c>
      <c r="P331" s="98">
        <v>0.9</v>
      </c>
      <c r="Q331" s="82"/>
      <c r="R331" s="82"/>
      <c r="S331" s="82"/>
      <c r="T331" s="82"/>
      <c r="U331" s="82"/>
      <c r="V331" s="82"/>
      <c r="W331" s="82"/>
      <c r="X331" s="88"/>
    </row>
    <row r="332" spans="1:24" ht="11.25" customHeight="1">
      <c r="A332" s="88"/>
      <c r="B332" s="82"/>
      <c r="C332" s="84" t="s">
        <v>145</v>
      </c>
      <c r="D332" s="213" t="s">
        <v>72</v>
      </c>
      <c r="E332" s="214"/>
      <c r="F332" s="41"/>
      <c r="G332" s="102">
        <v>12</v>
      </c>
      <c r="H332" s="97">
        <v>0.3</v>
      </c>
      <c r="I332" s="43">
        <v>12</v>
      </c>
      <c r="J332" s="97">
        <v>0.3</v>
      </c>
      <c r="K332" s="43">
        <v>12</v>
      </c>
      <c r="L332" s="97">
        <v>0.3</v>
      </c>
      <c r="M332" s="43">
        <v>12</v>
      </c>
      <c r="N332" s="97">
        <v>0.3</v>
      </c>
      <c r="O332" s="43">
        <v>24</v>
      </c>
      <c r="P332" s="98">
        <v>0.3</v>
      </c>
      <c r="Q332" s="82"/>
      <c r="R332" s="82"/>
      <c r="S332" s="82"/>
      <c r="T332" s="82"/>
      <c r="U332" s="82"/>
      <c r="V332" s="82"/>
      <c r="W332" s="82"/>
      <c r="X332" s="88"/>
    </row>
    <row r="333" spans="1:24" ht="11.25" customHeight="1">
      <c r="A333" s="88"/>
      <c r="B333" s="82"/>
      <c r="C333" s="84"/>
      <c r="D333" s="213" t="s">
        <v>73</v>
      </c>
      <c r="E333" s="214"/>
      <c r="F333" s="41"/>
      <c r="G333" s="102">
        <v>12</v>
      </c>
      <c r="H333" s="97">
        <v>0.3</v>
      </c>
      <c r="I333" s="43">
        <v>12</v>
      </c>
      <c r="J333" s="97">
        <v>0.3</v>
      </c>
      <c r="K333" s="43">
        <v>12</v>
      </c>
      <c r="L333" s="97">
        <v>0.3</v>
      </c>
      <c r="M333" s="43">
        <v>12</v>
      </c>
      <c r="N333" s="97">
        <v>0.3</v>
      </c>
      <c r="O333" s="43">
        <v>24</v>
      </c>
      <c r="P333" s="98">
        <v>0.3</v>
      </c>
      <c r="Q333" s="82"/>
      <c r="R333" s="82"/>
      <c r="S333" s="82"/>
      <c r="T333" s="82"/>
      <c r="U333" s="82"/>
      <c r="V333" s="82"/>
      <c r="W333" s="82"/>
      <c r="X333" s="88"/>
    </row>
    <row r="334" spans="1:24" ht="11.25" customHeight="1">
      <c r="A334" s="88"/>
      <c r="B334" s="82"/>
      <c r="C334" s="84"/>
      <c r="D334" s="213" t="s">
        <v>148</v>
      </c>
      <c r="E334" s="214"/>
      <c r="F334" s="41"/>
      <c r="G334" s="102">
        <v>24</v>
      </c>
      <c r="H334" s="97">
        <v>0.5</v>
      </c>
      <c r="I334" s="43">
        <v>24</v>
      </c>
      <c r="J334" s="97">
        <v>0.5</v>
      </c>
      <c r="K334" s="43">
        <v>24</v>
      </c>
      <c r="L334" s="97">
        <v>0.5</v>
      </c>
      <c r="M334" s="43">
        <v>24</v>
      </c>
      <c r="N334" s="97">
        <v>0.5</v>
      </c>
      <c r="O334" s="43">
        <v>24</v>
      </c>
      <c r="P334" s="98">
        <v>0.5</v>
      </c>
      <c r="Q334" s="82"/>
      <c r="R334" s="82"/>
      <c r="S334" s="82"/>
      <c r="T334" s="82"/>
      <c r="U334" s="82"/>
      <c r="V334" s="82"/>
      <c r="W334" s="82"/>
      <c r="X334" s="88"/>
    </row>
    <row r="335" spans="1:24" ht="11.25" customHeight="1">
      <c r="A335" s="88"/>
      <c r="B335" s="82"/>
      <c r="C335" s="84"/>
      <c r="D335" s="213" t="s">
        <v>149</v>
      </c>
      <c r="E335" s="214"/>
      <c r="F335" s="41"/>
      <c r="G335" s="102"/>
      <c r="H335" s="97"/>
      <c r="I335" s="43"/>
      <c r="J335" s="97"/>
      <c r="K335" s="43"/>
      <c r="L335" s="97"/>
      <c r="M335" s="43"/>
      <c r="N335" s="97"/>
      <c r="O335" s="43">
        <v>24</v>
      </c>
      <c r="P335" s="98">
        <v>0.3</v>
      </c>
      <c r="Q335" s="82"/>
      <c r="R335" s="82"/>
      <c r="S335" s="82"/>
      <c r="T335" s="82"/>
      <c r="U335" s="82"/>
      <c r="V335" s="82"/>
      <c r="W335" s="82"/>
      <c r="X335" s="88"/>
    </row>
    <row r="336" spans="1:24" ht="11.25" customHeight="1">
      <c r="A336" s="88"/>
      <c r="B336" s="82"/>
      <c r="C336" s="84"/>
      <c r="D336" s="213" t="s">
        <v>74</v>
      </c>
      <c r="E336" s="214"/>
      <c r="F336" s="41"/>
      <c r="G336" s="102">
        <v>24</v>
      </c>
      <c r="H336" s="97">
        <v>0.8</v>
      </c>
      <c r="I336" s="43">
        <v>24</v>
      </c>
      <c r="J336" s="97">
        <v>0.8</v>
      </c>
      <c r="K336" s="43">
        <v>24</v>
      </c>
      <c r="L336" s="97">
        <v>0.8</v>
      </c>
      <c r="M336" s="43">
        <v>24</v>
      </c>
      <c r="N336" s="97">
        <v>0.8</v>
      </c>
      <c r="O336" s="43">
        <v>24</v>
      </c>
      <c r="P336" s="98">
        <v>0.8</v>
      </c>
      <c r="Q336" s="82"/>
      <c r="R336" s="82"/>
      <c r="S336" s="82"/>
      <c r="T336" s="82"/>
      <c r="U336" s="82"/>
      <c r="V336" s="82"/>
      <c r="W336" s="82"/>
      <c r="X336" s="88"/>
    </row>
    <row r="337" spans="1:24" ht="11.25" customHeight="1">
      <c r="A337" s="88"/>
      <c r="B337" s="82"/>
      <c r="C337" s="84"/>
      <c r="D337" s="213" t="s">
        <v>75</v>
      </c>
      <c r="E337" s="214"/>
      <c r="F337" s="41"/>
      <c r="G337" s="102"/>
      <c r="H337" s="97"/>
      <c r="I337" s="43"/>
      <c r="J337" s="97"/>
      <c r="K337" s="43"/>
      <c r="L337" s="97"/>
      <c r="M337" s="43"/>
      <c r="N337" s="97"/>
      <c r="O337" s="43"/>
      <c r="P337" s="98"/>
      <c r="Q337" s="82"/>
      <c r="R337" s="82"/>
      <c r="S337" s="82"/>
      <c r="T337" s="82"/>
      <c r="U337" s="82"/>
      <c r="V337" s="82"/>
      <c r="W337" s="82"/>
      <c r="X337" s="88"/>
    </row>
    <row r="338" spans="1:24" ht="11.25" customHeight="1">
      <c r="A338" s="88"/>
      <c r="B338" s="82"/>
      <c r="C338" s="84"/>
      <c r="D338" s="213"/>
      <c r="E338" s="214"/>
      <c r="F338" s="41"/>
      <c r="G338" s="102"/>
      <c r="H338" s="97"/>
      <c r="I338" s="43"/>
      <c r="J338" s="97"/>
      <c r="K338" s="43"/>
      <c r="L338" s="97"/>
      <c r="M338" s="43"/>
      <c r="N338" s="97"/>
      <c r="O338" s="43"/>
      <c r="P338" s="98"/>
      <c r="Q338" s="82"/>
      <c r="R338" s="82"/>
      <c r="S338" s="82"/>
      <c r="T338" s="82"/>
      <c r="U338" s="82"/>
      <c r="V338" s="82"/>
      <c r="W338" s="82"/>
      <c r="X338" s="88"/>
    </row>
    <row r="339" spans="1:24" ht="11.25" customHeight="1">
      <c r="A339" s="88"/>
      <c r="B339" s="82"/>
      <c r="C339" s="84"/>
      <c r="D339" s="213"/>
      <c r="E339" s="214"/>
      <c r="F339" s="41"/>
      <c r="G339" s="102"/>
      <c r="H339" s="97"/>
      <c r="I339" s="43"/>
      <c r="J339" s="97"/>
      <c r="K339" s="43"/>
      <c r="L339" s="97"/>
      <c r="M339" s="43"/>
      <c r="N339" s="97"/>
      <c r="O339" s="43"/>
      <c r="P339" s="98"/>
      <c r="Q339" s="82"/>
      <c r="R339" s="82"/>
      <c r="S339" s="82"/>
      <c r="T339" s="82"/>
      <c r="U339" s="82"/>
      <c r="V339" s="82"/>
      <c r="W339" s="82"/>
      <c r="X339" s="88"/>
    </row>
    <row r="340" spans="1:24" ht="11.25" customHeight="1">
      <c r="A340" s="88"/>
      <c r="B340" s="82"/>
      <c r="C340" s="84"/>
      <c r="D340" s="213"/>
      <c r="E340" s="214"/>
      <c r="F340" s="41"/>
      <c r="G340" s="102"/>
      <c r="H340" s="97"/>
      <c r="I340" s="43"/>
      <c r="J340" s="97"/>
      <c r="K340" s="43"/>
      <c r="L340" s="97"/>
      <c r="M340" s="43"/>
      <c r="N340" s="97"/>
      <c r="O340" s="43"/>
      <c r="P340" s="98"/>
      <c r="Q340" s="82"/>
      <c r="R340" s="82"/>
      <c r="S340" s="82"/>
      <c r="T340" s="82"/>
      <c r="U340" s="82"/>
      <c r="V340" s="82"/>
      <c r="W340" s="82"/>
      <c r="X340" s="88"/>
    </row>
    <row r="341" spans="1:24" ht="11.25" customHeight="1">
      <c r="A341" s="88"/>
      <c r="B341" s="82"/>
      <c r="C341" s="84"/>
      <c r="D341" s="213"/>
      <c r="E341" s="214"/>
      <c r="F341" s="41"/>
      <c r="G341" s="102"/>
      <c r="H341" s="97"/>
      <c r="I341" s="43"/>
      <c r="J341" s="97"/>
      <c r="K341" s="43"/>
      <c r="L341" s="97"/>
      <c r="M341" s="43"/>
      <c r="N341" s="97"/>
      <c r="O341" s="43"/>
      <c r="P341" s="98"/>
      <c r="Q341" s="82"/>
      <c r="R341" s="82"/>
      <c r="S341" s="82"/>
      <c r="T341" s="82"/>
      <c r="U341" s="82"/>
      <c r="V341" s="82"/>
      <c r="W341" s="82"/>
      <c r="X341" s="88"/>
    </row>
    <row r="342" spans="1:24" ht="11.25" customHeight="1">
      <c r="A342" s="88"/>
      <c r="B342" s="82"/>
      <c r="C342" s="84"/>
      <c r="D342" s="213"/>
      <c r="E342" s="214"/>
      <c r="F342" s="41"/>
      <c r="G342" s="102"/>
      <c r="H342" s="97"/>
      <c r="I342" s="43"/>
      <c r="J342" s="97"/>
      <c r="K342" s="43"/>
      <c r="L342" s="97"/>
      <c r="M342" s="43"/>
      <c r="N342" s="97"/>
      <c r="O342" s="43"/>
      <c r="P342" s="98"/>
      <c r="Q342" s="82"/>
      <c r="R342" s="82"/>
      <c r="S342" s="82"/>
      <c r="T342" s="82"/>
      <c r="U342" s="82"/>
      <c r="V342" s="82"/>
      <c r="W342" s="82"/>
      <c r="X342" s="88"/>
    </row>
    <row r="343" spans="1:24" ht="11.25" customHeight="1">
      <c r="A343" s="88"/>
      <c r="B343" s="82"/>
      <c r="C343" s="84"/>
      <c r="D343" s="213"/>
      <c r="E343" s="214"/>
      <c r="F343" s="41"/>
      <c r="G343" s="102"/>
      <c r="H343" s="97"/>
      <c r="I343" s="43"/>
      <c r="J343" s="97"/>
      <c r="K343" s="43"/>
      <c r="L343" s="97"/>
      <c r="M343" s="43"/>
      <c r="N343" s="97"/>
      <c r="O343" s="43"/>
      <c r="P343" s="98"/>
      <c r="Q343" s="82"/>
      <c r="R343" s="82"/>
      <c r="S343" s="82"/>
      <c r="T343" s="82"/>
      <c r="U343" s="82"/>
      <c r="V343" s="82"/>
      <c r="W343" s="82"/>
      <c r="X343" s="88"/>
    </row>
    <row r="344" spans="1:24" ht="11.25" customHeight="1">
      <c r="A344" s="88"/>
      <c r="B344" s="82"/>
      <c r="C344" s="84"/>
      <c r="D344" s="213"/>
      <c r="E344" s="214"/>
      <c r="F344" s="41"/>
      <c r="G344" s="102"/>
      <c r="H344" s="97"/>
      <c r="I344" s="43"/>
      <c r="J344" s="97"/>
      <c r="K344" s="43"/>
      <c r="L344" s="97"/>
      <c r="M344" s="43"/>
      <c r="N344" s="97"/>
      <c r="O344" s="43"/>
      <c r="P344" s="98"/>
      <c r="Q344" s="82"/>
      <c r="R344" s="82"/>
      <c r="S344" s="82"/>
      <c r="T344" s="82"/>
      <c r="U344" s="82"/>
      <c r="V344" s="82"/>
      <c r="W344" s="82"/>
      <c r="X344" s="88"/>
    </row>
    <row r="345" spans="1:24" ht="11.25" customHeight="1">
      <c r="A345" s="88"/>
      <c r="B345" s="82"/>
      <c r="C345" s="84"/>
      <c r="D345" s="213"/>
      <c r="E345" s="214"/>
      <c r="F345" s="41"/>
      <c r="G345" s="102"/>
      <c r="H345" s="97"/>
      <c r="I345" s="43"/>
      <c r="J345" s="97"/>
      <c r="K345" s="43"/>
      <c r="L345" s="97"/>
      <c r="M345" s="43"/>
      <c r="N345" s="97"/>
      <c r="O345" s="43"/>
      <c r="P345" s="98"/>
      <c r="Q345" s="82"/>
      <c r="R345" s="82"/>
      <c r="S345" s="82"/>
      <c r="T345" s="82"/>
      <c r="U345" s="82"/>
      <c r="V345" s="82"/>
      <c r="W345" s="82"/>
      <c r="X345" s="88"/>
    </row>
    <row r="346" spans="1:24" ht="11.25" customHeight="1">
      <c r="A346" s="88"/>
      <c r="B346" s="82"/>
      <c r="C346" s="84"/>
      <c r="D346" s="213"/>
      <c r="E346" s="214"/>
      <c r="F346" s="41"/>
      <c r="G346" s="102"/>
      <c r="H346" s="97"/>
      <c r="I346" s="43"/>
      <c r="J346" s="97"/>
      <c r="K346" s="43"/>
      <c r="L346" s="97"/>
      <c r="M346" s="43"/>
      <c r="N346" s="97"/>
      <c r="O346" s="43"/>
      <c r="P346" s="98"/>
      <c r="Q346" s="82"/>
      <c r="R346" s="82"/>
      <c r="S346" s="82"/>
      <c r="T346" s="82"/>
      <c r="U346" s="82"/>
      <c r="V346" s="82"/>
      <c r="W346" s="82"/>
      <c r="X346" s="88"/>
    </row>
    <row r="347" spans="1:24" ht="11.25" customHeight="1">
      <c r="A347" s="88"/>
      <c r="B347" s="82"/>
      <c r="C347" s="84"/>
      <c r="D347" s="213"/>
      <c r="E347" s="214"/>
      <c r="F347" s="41"/>
      <c r="G347" s="102"/>
      <c r="H347" s="97"/>
      <c r="I347" s="43"/>
      <c r="J347" s="97"/>
      <c r="K347" s="43"/>
      <c r="L347" s="97"/>
      <c r="M347" s="43"/>
      <c r="N347" s="97"/>
      <c r="O347" s="43"/>
      <c r="P347" s="98"/>
      <c r="Q347" s="82"/>
      <c r="R347" s="82"/>
      <c r="S347" s="82"/>
      <c r="T347" s="82"/>
      <c r="U347" s="82"/>
      <c r="V347" s="82"/>
      <c r="W347" s="82"/>
      <c r="X347" s="88"/>
    </row>
    <row r="348" spans="1:24" ht="11.25" customHeight="1">
      <c r="A348" s="88"/>
      <c r="B348" s="82"/>
      <c r="C348" s="84"/>
      <c r="D348" s="213"/>
      <c r="E348" s="214"/>
      <c r="F348" s="41"/>
      <c r="G348" s="102"/>
      <c r="H348" s="97"/>
      <c r="I348" s="43"/>
      <c r="J348" s="97"/>
      <c r="K348" s="43"/>
      <c r="L348" s="97"/>
      <c r="M348" s="43"/>
      <c r="N348" s="97"/>
      <c r="O348" s="43"/>
      <c r="P348" s="98"/>
      <c r="Q348" s="82"/>
      <c r="R348" s="82"/>
      <c r="S348" s="82"/>
      <c r="T348" s="82"/>
      <c r="U348" s="82"/>
      <c r="V348" s="82"/>
      <c r="W348" s="82"/>
      <c r="X348" s="88"/>
    </row>
    <row r="349" spans="1:24" ht="11.25" customHeight="1">
      <c r="A349" s="88"/>
      <c r="B349" s="82"/>
      <c r="C349" s="84"/>
      <c r="D349" s="213"/>
      <c r="E349" s="214"/>
      <c r="F349" s="41"/>
      <c r="G349" s="102"/>
      <c r="H349" s="97"/>
      <c r="I349" s="43"/>
      <c r="J349" s="97"/>
      <c r="K349" s="43"/>
      <c r="L349" s="97"/>
      <c r="M349" s="43"/>
      <c r="N349" s="97"/>
      <c r="O349" s="43"/>
      <c r="P349" s="98"/>
      <c r="Q349" s="82"/>
      <c r="R349" s="82"/>
      <c r="S349" s="82"/>
      <c r="T349" s="82"/>
      <c r="U349" s="82"/>
      <c r="V349" s="82"/>
      <c r="W349" s="82"/>
      <c r="X349" s="88"/>
    </row>
    <row r="350" spans="1:24" ht="11.25" customHeight="1">
      <c r="A350" s="88"/>
      <c r="B350" s="82"/>
      <c r="C350" s="84"/>
      <c r="D350" s="213"/>
      <c r="E350" s="214"/>
      <c r="F350" s="41"/>
      <c r="G350" s="102"/>
      <c r="H350" s="97"/>
      <c r="I350" s="43"/>
      <c r="J350" s="97"/>
      <c r="K350" s="43"/>
      <c r="L350" s="97"/>
      <c r="M350" s="43"/>
      <c r="N350" s="97"/>
      <c r="O350" s="43"/>
      <c r="P350" s="98"/>
      <c r="Q350" s="82"/>
      <c r="R350" s="82"/>
      <c r="S350" s="82"/>
      <c r="T350" s="82"/>
      <c r="U350" s="82"/>
      <c r="V350" s="82"/>
      <c r="W350" s="82"/>
      <c r="X350" s="88"/>
    </row>
    <row r="351" spans="1:24" ht="11.25" customHeight="1">
      <c r="A351" s="88"/>
      <c r="B351" s="82"/>
      <c r="C351" s="84"/>
      <c r="D351" s="213"/>
      <c r="E351" s="214"/>
      <c r="F351" s="41"/>
      <c r="G351" s="102"/>
      <c r="H351" s="97"/>
      <c r="I351" s="43"/>
      <c r="J351" s="97"/>
      <c r="K351" s="43"/>
      <c r="L351" s="97"/>
      <c r="M351" s="43"/>
      <c r="N351" s="97"/>
      <c r="O351" s="43"/>
      <c r="P351" s="98"/>
      <c r="Q351" s="82"/>
      <c r="R351" s="82"/>
      <c r="S351" s="82"/>
      <c r="T351" s="82"/>
      <c r="U351" s="82"/>
      <c r="V351" s="82"/>
      <c r="W351" s="82"/>
      <c r="X351" s="88"/>
    </row>
    <row r="352" spans="1:24" ht="11.25" customHeight="1">
      <c r="A352" s="88"/>
      <c r="B352" s="82"/>
      <c r="C352" s="84"/>
      <c r="D352" s="213"/>
      <c r="E352" s="214"/>
      <c r="F352" s="41"/>
      <c r="G352" s="102"/>
      <c r="H352" s="97"/>
      <c r="I352" s="43"/>
      <c r="J352" s="97"/>
      <c r="K352" s="43"/>
      <c r="L352" s="97"/>
      <c r="M352" s="43"/>
      <c r="N352" s="97"/>
      <c r="O352" s="43"/>
      <c r="P352" s="98"/>
      <c r="Q352" s="82"/>
      <c r="R352" s="82"/>
      <c r="S352" s="82"/>
      <c r="T352" s="82"/>
      <c r="U352" s="82"/>
      <c r="V352" s="82"/>
      <c r="W352" s="82"/>
      <c r="X352" s="88"/>
    </row>
    <row r="353" spans="1:24" ht="11.25" customHeight="1">
      <c r="A353" s="88"/>
      <c r="B353" s="82"/>
      <c r="C353" s="84"/>
      <c r="D353" s="213"/>
      <c r="E353" s="214"/>
      <c r="F353" s="41"/>
      <c r="G353" s="102"/>
      <c r="H353" s="97"/>
      <c r="I353" s="43"/>
      <c r="J353" s="97"/>
      <c r="K353" s="43"/>
      <c r="L353" s="97"/>
      <c r="M353" s="43"/>
      <c r="N353" s="97"/>
      <c r="O353" s="43"/>
      <c r="P353" s="98"/>
      <c r="Q353" s="82"/>
      <c r="R353" s="82"/>
      <c r="S353" s="82"/>
      <c r="T353" s="82"/>
      <c r="U353" s="82"/>
      <c r="V353" s="82"/>
      <c r="W353" s="82"/>
      <c r="X353" s="88"/>
    </row>
    <row r="354" spans="1:24" ht="11.25" customHeight="1">
      <c r="A354" s="88"/>
      <c r="B354" s="82"/>
      <c r="C354" s="84"/>
      <c r="D354" s="213"/>
      <c r="E354" s="214"/>
      <c r="F354" s="41"/>
      <c r="G354" s="102"/>
      <c r="H354" s="97"/>
      <c r="I354" s="43"/>
      <c r="J354" s="97"/>
      <c r="K354" s="43"/>
      <c r="L354" s="97"/>
      <c r="M354" s="43"/>
      <c r="N354" s="97"/>
      <c r="O354" s="43"/>
      <c r="P354" s="98"/>
      <c r="Q354" s="82"/>
      <c r="R354" s="82"/>
      <c r="S354" s="82"/>
      <c r="T354" s="82"/>
      <c r="U354" s="82"/>
      <c r="V354" s="82"/>
      <c r="W354" s="82"/>
      <c r="X354" s="88"/>
    </row>
    <row r="355" spans="1:24" ht="11.25" customHeight="1">
      <c r="A355" s="88"/>
      <c r="B355" s="82"/>
      <c r="C355" s="84"/>
      <c r="D355" s="213"/>
      <c r="E355" s="214"/>
      <c r="F355" s="41"/>
      <c r="G355" s="102"/>
      <c r="H355" s="97"/>
      <c r="I355" s="43"/>
      <c r="J355" s="97"/>
      <c r="K355" s="43"/>
      <c r="L355" s="97"/>
      <c r="M355" s="43"/>
      <c r="N355" s="97"/>
      <c r="O355" s="43"/>
      <c r="P355" s="98"/>
      <c r="Q355" s="82"/>
      <c r="R355" s="82"/>
      <c r="S355" s="82"/>
      <c r="T355" s="82"/>
      <c r="U355" s="82"/>
      <c r="V355" s="82"/>
      <c r="W355" s="82"/>
      <c r="X355" s="88"/>
    </row>
    <row r="356" spans="1:24" ht="11.25" customHeight="1">
      <c r="A356" s="88"/>
      <c r="B356" s="82"/>
      <c r="C356" s="84"/>
      <c r="D356" s="213"/>
      <c r="E356" s="214"/>
      <c r="F356" s="41"/>
      <c r="G356" s="102"/>
      <c r="H356" s="97"/>
      <c r="I356" s="43"/>
      <c r="J356" s="97"/>
      <c r="K356" s="43"/>
      <c r="L356" s="97"/>
      <c r="M356" s="43"/>
      <c r="N356" s="97"/>
      <c r="O356" s="43"/>
      <c r="P356" s="98"/>
      <c r="Q356" s="82"/>
      <c r="R356" s="82"/>
      <c r="S356" s="82"/>
      <c r="T356" s="82"/>
      <c r="U356" s="82"/>
      <c r="V356" s="82"/>
      <c r="W356" s="82"/>
      <c r="X356" s="88"/>
    </row>
    <row r="357" spans="1:24" ht="11.25" customHeight="1">
      <c r="A357" s="88"/>
      <c r="B357" s="82"/>
      <c r="C357" s="84"/>
      <c r="D357" s="213"/>
      <c r="E357" s="214"/>
      <c r="F357" s="41"/>
      <c r="G357" s="102"/>
      <c r="H357" s="97"/>
      <c r="I357" s="43"/>
      <c r="J357" s="97"/>
      <c r="K357" s="43"/>
      <c r="L357" s="97"/>
      <c r="M357" s="43"/>
      <c r="N357" s="97"/>
      <c r="O357" s="43"/>
      <c r="P357" s="98"/>
      <c r="Q357" s="82"/>
      <c r="R357" s="82"/>
      <c r="S357" s="82"/>
      <c r="T357" s="82"/>
      <c r="U357" s="82"/>
      <c r="V357" s="82"/>
      <c r="W357" s="82"/>
      <c r="X357" s="88"/>
    </row>
    <row r="358" spans="1:24" ht="11.25" customHeight="1">
      <c r="A358" s="88"/>
      <c r="B358" s="82"/>
      <c r="C358" s="84"/>
      <c r="D358" s="213"/>
      <c r="E358" s="214"/>
      <c r="F358" s="41"/>
      <c r="G358" s="102"/>
      <c r="H358" s="97"/>
      <c r="I358" s="43"/>
      <c r="J358" s="97"/>
      <c r="K358" s="43"/>
      <c r="L358" s="97"/>
      <c r="M358" s="43"/>
      <c r="N358" s="97"/>
      <c r="O358" s="43"/>
      <c r="P358" s="98"/>
      <c r="Q358" s="82"/>
      <c r="R358" s="82"/>
      <c r="S358" s="82"/>
      <c r="T358" s="82"/>
      <c r="U358" s="82"/>
      <c r="V358" s="82"/>
      <c r="W358" s="82"/>
      <c r="X358" s="88"/>
    </row>
    <row r="359" spans="1:24" ht="11.25" customHeight="1">
      <c r="A359" s="88"/>
      <c r="B359" s="82"/>
      <c r="C359" s="84"/>
      <c r="D359" s="213"/>
      <c r="E359" s="214"/>
      <c r="F359" s="41"/>
      <c r="G359" s="102"/>
      <c r="H359" s="97"/>
      <c r="I359" s="43"/>
      <c r="J359" s="97"/>
      <c r="K359" s="43"/>
      <c r="L359" s="97"/>
      <c r="M359" s="43"/>
      <c r="N359" s="97"/>
      <c r="O359" s="43"/>
      <c r="P359" s="98"/>
      <c r="Q359" s="82"/>
      <c r="R359" s="82"/>
      <c r="S359" s="82"/>
      <c r="T359" s="82"/>
      <c r="U359" s="82"/>
      <c r="V359" s="82"/>
      <c r="W359" s="82"/>
      <c r="X359" s="88"/>
    </row>
    <row r="360" spans="1:24" ht="11.25" customHeight="1">
      <c r="A360" s="88"/>
      <c r="B360" s="82"/>
      <c r="C360" s="84"/>
      <c r="D360" s="213"/>
      <c r="E360" s="214"/>
      <c r="F360" s="41"/>
      <c r="G360" s="102"/>
      <c r="H360" s="97"/>
      <c r="I360" s="43"/>
      <c r="J360" s="97"/>
      <c r="K360" s="43"/>
      <c r="L360" s="97"/>
      <c r="M360" s="43"/>
      <c r="N360" s="97"/>
      <c r="O360" s="43"/>
      <c r="P360" s="98"/>
      <c r="Q360" s="82"/>
      <c r="R360" s="82"/>
      <c r="S360" s="82"/>
      <c r="T360" s="82"/>
      <c r="U360" s="82"/>
      <c r="V360" s="82"/>
      <c r="W360" s="82"/>
      <c r="X360" s="88"/>
    </row>
    <row r="361" spans="1:24" ht="11.25" customHeight="1">
      <c r="A361" s="88"/>
      <c r="B361" s="82"/>
      <c r="C361" s="84"/>
      <c r="D361" s="213"/>
      <c r="E361" s="214"/>
      <c r="F361" s="41"/>
      <c r="G361" s="102"/>
      <c r="H361" s="97"/>
      <c r="I361" s="43"/>
      <c r="J361" s="97"/>
      <c r="K361" s="43"/>
      <c r="L361" s="97"/>
      <c r="M361" s="43"/>
      <c r="N361" s="97"/>
      <c r="O361" s="43"/>
      <c r="P361" s="98"/>
      <c r="Q361" s="82"/>
      <c r="R361" s="82"/>
      <c r="S361" s="82"/>
      <c r="T361" s="82"/>
      <c r="U361" s="82"/>
      <c r="V361" s="82"/>
      <c r="W361" s="82"/>
      <c r="X361" s="88"/>
    </row>
    <row r="362" spans="1:24" ht="11.25" customHeight="1">
      <c r="A362" s="88"/>
      <c r="B362" s="82"/>
      <c r="C362" s="84"/>
      <c r="D362" s="213"/>
      <c r="E362" s="214"/>
      <c r="F362" s="41"/>
      <c r="G362" s="102"/>
      <c r="H362" s="97"/>
      <c r="I362" s="43"/>
      <c r="J362" s="97"/>
      <c r="K362" s="43"/>
      <c r="L362" s="97"/>
      <c r="M362" s="43"/>
      <c r="N362" s="97"/>
      <c r="O362" s="43"/>
      <c r="P362" s="98"/>
      <c r="Q362" s="82"/>
      <c r="R362" s="82"/>
      <c r="S362" s="82"/>
      <c r="T362" s="82"/>
      <c r="U362" s="82"/>
      <c r="V362" s="82"/>
      <c r="W362" s="82"/>
      <c r="X362" s="88"/>
    </row>
    <row r="363" spans="1:24" ht="11.25" customHeight="1">
      <c r="A363" s="88"/>
      <c r="B363" s="82"/>
      <c r="C363" s="84"/>
      <c r="D363" s="213"/>
      <c r="E363" s="214"/>
      <c r="F363" s="41"/>
      <c r="G363" s="102"/>
      <c r="H363" s="97"/>
      <c r="I363" s="43"/>
      <c r="J363" s="97"/>
      <c r="K363" s="43"/>
      <c r="L363" s="97"/>
      <c r="M363" s="43"/>
      <c r="N363" s="97"/>
      <c r="O363" s="43"/>
      <c r="P363" s="98"/>
      <c r="Q363" s="82"/>
      <c r="R363" s="82"/>
      <c r="S363" s="82"/>
      <c r="T363" s="82"/>
      <c r="U363" s="82"/>
      <c r="V363" s="82"/>
      <c r="W363" s="82"/>
      <c r="X363" s="88"/>
    </row>
    <row r="364" spans="1:24" ht="11.25" customHeight="1">
      <c r="A364" s="88"/>
      <c r="B364" s="82"/>
      <c r="C364" s="84"/>
      <c r="D364" s="213"/>
      <c r="E364" s="214"/>
      <c r="F364" s="41"/>
      <c r="G364" s="102"/>
      <c r="H364" s="97"/>
      <c r="I364" s="43"/>
      <c r="J364" s="97"/>
      <c r="K364" s="43"/>
      <c r="L364" s="97"/>
      <c r="M364" s="43"/>
      <c r="N364" s="97"/>
      <c r="O364" s="43"/>
      <c r="P364" s="98"/>
      <c r="Q364" s="82"/>
      <c r="R364" s="82"/>
      <c r="S364" s="82"/>
      <c r="T364" s="82"/>
      <c r="U364" s="82"/>
      <c r="V364" s="82"/>
      <c r="W364" s="82"/>
      <c r="X364" s="88"/>
    </row>
    <row r="365" spans="1:24" ht="11.25" customHeight="1">
      <c r="A365" s="88"/>
      <c r="B365" s="82"/>
      <c r="C365" s="84"/>
      <c r="D365" s="213"/>
      <c r="E365" s="214"/>
      <c r="F365" s="41"/>
      <c r="G365" s="102"/>
      <c r="H365" s="97"/>
      <c r="I365" s="43"/>
      <c r="J365" s="97"/>
      <c r="K365" s="43"/>
      <c r="L365" s="97"/>
      <c r="M365" s="43"/>
      <c r="N365" s="97"/>
      <c r="O365" s="43"/>
      <c r="P365" s="98"/>
      <c r="Q365" s="82"/>
      <c r="R365" s="82"/>
      <c r="S365" s="82"/>
      <c r="T365" s="82"/>
      <c r="U365" s="82"/>
      <c r="V365" s="82"/>
      <c r="W365" s="82"/>
      <c r="X365" s="88"/>
    </row>
    <row r="366" spans="1:24" ht="11.25" customHeight="1">
      <c r="A366" s="88"/>
      <c r="B366" s="82"/>
      <c r="C366" s="84"/>
      <c r="D366" s="213"/>
      <c r="E366" s="214"/>
      <c r="F366" s="41"/>
      <c r="G366" s="102"/>
      <c r="H366" s="97"/>
      <c r="I366" s="43"/>
      <c r="J366" s="97"/>
      <c r="K366" s="43"/>
      <c r="L366" s="97"/>
      <c r="M366" s="43"/>
      <c r="N366" s="97"/>
      <c r="O366" s="43"/>
      <c r="P366" s="98"/>
      <c r="Q366" s="82"/>
      <c r="R366" s="82"/>
      <c r="S366" s="82"/>
      <c r="T366" s="82"/>
      <c r="U366" s="82"/>
      <c r="V366" s="82"/>
      <c r="W366" s="82"/>
      <c r="X366" s="88"/>
    </row>
    <row r="367" spans="1:24" ht="11.25" customHeight="1">
      <c r="A367" s="88"/>
      <c r="B367" s="82"/>
      <c r="C367" s="84"/>
      <c r="D367" s="213"/>
      <c r="E367" s="214"/>
      <c r="F367" s="41"/>
      <c r="G367" s="102"/>
      <c r="H367" s="97"/>
      <c r="I367" s="43"/>
      <c r="J367" s="97"/>
      <c r="K367" s="43"/>
      <c r="L367" s="97"/>
      <c r="M367" s="43"/>
      <c r="N367" s="97"/>
      <c r="O367" s="43"/>
      <c r="P367" s="98"/>
      <c r="Q367" s="82"/>
      <c r="R367" s="82"/>
      <c r="S367" s="82"/>
      <c r="T367" s="82"/>
      <c r="U367" s="82"/>
      <c r="V367" s="82"/>
      <c r="W367" s="82"/>
      <c r="X367" s="88"/>
    </row>
    <row r="368" spans="1:24" ht="11.25" customHeight="1">
      <c r="A368" s="88"/>
      <c r="B368" s="82"/>
      <c r="C368" s="84"/>
      <c r="D368" s="213"/>
      <c r="E368" s="214"/>
      <c r="F368" s="41"/>
      <c r="G368" s="102"/>
      <c r="H368" s="97"/>
      <c r="I368" s="43"/>
      <c r="J368" s="97"/>
      <c r="K368" s="43"/>
      <c r="L368" s="97"/>
      <c r="M368" s="43"/>
      <c r="N368" s="97"/>
      <c r="O368" s="43"/>
      <c r="P368" s="98"/>
      <c r="Q368" s="82"/>
      <c r="R368" s="82"/>
      <c r="S368" s="82"/>
      <c r="T368" s="82"/>
      <c r="U368" s="82"/>
      <c r="V368" s="82"/>
      <c r="W368" s="82"/>
      <c r="X368" s="88"/>
    </row>
    <row r="369" spans="1:24" ht="11.25" customHeight="1">
      <c r="A369" s="88"/>
      <c r="B369" s="82"/>
      <c r="C369" s="84"/>
      <c r="D369" s="213"/>
      <c r="E369" s="214"/>
      <c r="F369" s="41"/>
      <c r="G369" s="102"/>
      <c r="H369" s="97"/>
      <c r="I369" s="43"/>
      <c r="J369" s="97"/>
      <c r="K369" s="43"/>
      <c r="L369" s="97"/>
      <c r="M369" s="43"/>
      <c r="N369" s="97"/>
      <c r="O369" s="43"/>
      <c r="P369" s="98"/>
      <c r="Q369" s="82"/>
      <c r="R369" s="82"/>
      <c r="S369" s="82"/>
      <c r="T369" s="82"/>
      <c r="U369" s="82"/>
      <c r="V369" s="82"/>
      <c r="W369" s="82"/>
      <c r="X369" s="88"/>
    </row>
    <row r="370" spans="1:24" ht="11.25" customHeight="1">
      <c r="A370" s="88"/>
      <c r="B370" s="82"/>
      <c r="C370" s="84"/>
      <c r="D370" s="213"/>
      <c r="E370" s="214"/>
      <c r="F370" s="41"/>
      <c r="G370" s="102"/>
      <c r="H370" s="97"/>
      <c r="I370" s="43"/>
      <c r="J370" s="97"/>
      <c r="K370" s="43"/>
      <c r="L370" s="97"/>
      <c r="M370" s="43"/>
      <c r="N370" s="97"/>
      <c r="O370" s="43"/>
      <c r="P370" s="98"/>
      <c r="Q370" s="82"/>
      <c r="R370" s="82"/>
      <c r="S370" s="82"/>
      <c r="T370" s="82"/>
      <c r="U370" s="82"/>
      <c r="V370" s="82"/>
      <c r="W370" s="82"/>
      <c r="X370" s="88"/>
    </row>
    <row r="371" spans="1:24" ht="11.25" customHeight="1">
      <c r="A371" s="88"/>
      <c r="B371" s="82"/>
      <c r="C371" s="84"/>
      <c r="D371" s="213"/>
      <c r="E371" s="214"/>
      <c r="F371" s="41"/>
      <c r="G371" s="102"/>
      <c r="H371" s="97"/>
      <c r="I371" s="43"/>
      <c r="J371" s="97"/>
      <c r="K371" s="43"/>
      <c r="L371" s="97"/>
      <c r="M371" s="43"/>
      <c r="N371" s="97"/>
      <c r="O371" s="43"/>
      <c r="P371" s="98"/>
      <c r="Q371" s="82"/>
      <c r="R371" s="82"/>
      <c r="S371" s="82"/>
      <c r="T371" s="82"/>
      <c r="U371" s="82"/>
      <c r="V371" s="82"/>
      <c r="W371" s="82"/>
      <c r="X371" s="88"/>
    </row>
    <row r="372" spans="1:24" ht="11.25" customHeight="1">
      <c r="A372" s="88"/>
      <c r="B372" s="82"/>
      <c r="C372" s="84"/>
      <c r="D372" s="213"/>
      <c r="E372" s="214"/>
      <c r="F372" s="41"/>
      <c r="G372" s="102"/>
      <c r="H372" s="97"/>
      <c r="I372" s="43"/>
      <c r="J372" s="97"/>
      <c r="K372" s="43"/>
      <c r="L372" s="97"/>
      <c r="M372" s="43"/>
      <c r="N372" s="97"/>
      <c r="O372" s="43"/>
      <c r="P372" s="98"/>
      <c r="Q372" s="82"/>
      <c r="R372" s="82"/>
      <c r="S372" s="82"/>
      <c r="T372" s="82"/>
      <c r="U372" s="82"/>
      <c r="V372" s="82"/>
      <c r="W372" s="82"/>
      <c r="X372" s="88"/>
    </row>
    <row r="373" spans="1:24" ht="11.25" customHeight="1">
      <c r="A373" s="88"/>
      <c r="B373" s="82"/>
      <c r="C373" s="84"/>
      <c r="D373" s="213"/>
      <c r="E373" s="214"/>
      <c r="F373" s="41"/>
      <c r="G373" s="102"/>
      <c r="H373" s="97"/>
      <c r="I373" s="43"/>
      <c r="J373" s="97"/>
      <c r="K373" s="43"/>
      <c r="L373" s="97"/>
      <c r="M373" s="43"/>
      <c r="N373" s="97"/>
      <c r="O373" s="43"/>
      <c r="P373" s="98"/>
      <c r="Q373" s="82"/>
      <c r="R373" s="82"/>
      <c r="S373" s="82"/>
      <c r="T373" s="82"/>
      <c r="U373" s="82"/>
      <c r="V373" s="82"/>
      <c r="W373" s="82"/>
      <c r="X373" s="88"/>
    </row>
    <row r="374" spans="1:24" ht="11.25" customHeight="1">
      <c r="A374" s="88"/>
      <c r="B374" s="82"/>
      <c r="C374" s="84"/>
      <c r="D374" s="213"/>
      <c r="E374" s="214"/>
      <c r="F374" s="41"/>
      <c r="G374" s="102"/>
      <c r="H374" s="97"/>
      <c r="I374" s="43"/>
      <c r="J374" s="97"/>
      <c r="K374" s="43"/>
      <c r="L374" s="97"/>
      <c r="M374" s="43"/>
      <c r="N374" s="97"/>
      <c r="O374" s="43"/>
      <c r="P374" s="98"/>
      <c r="Q374" s="82"/>
      <c r="R374" s="82"/>
      <c r="S374" s="82"/>
      <c r="T374" s="82"/>
      <c r="U374" s="82"/>
      <c r="V374" s="82"/>
      <c r="W374" s="82"/>
      <c r="X374" s="88"/>
    </row>
    <row r="375" spans="1:24" ht="11.25" customHeight="1">
      <c r="A375" s="88"/>
      <c r="B375" s="82"/>
      <c r="C375" s="84"/>
      <c r="D375" s="213"/>
      <c r="E375" s="214"/>
      <c r="F375" s="41"/>
      <c r="G375" s="102"/>
      <c r="H375" s="97"/>
      <c r="I375" s="43"/>
      <c r="J375" s="97"/>
      <c r="K375" s="43"/>
      <c r="L375" s="97"/>
      <c r="M375" s="43"/>
      <c r="N375" s="97"/>
      <c r="O375" s="43"/>
      <c r="P375" s="98"/>
      <c r="Q375" s="82"/>
      <c r="R375" s="82"/>
      <c r="S375" s="82"/>
      <c r="T375" s="82"/>
      <c r="U375" s="82"/>
      <c r="V375" s="82"/>
      <c r="W375" s="82"/>
      <c r="X375" s="88"/>
    </row>
    <row r="376" spans="1:24" ht="11.25" customHeight="1">
      <c r="A376" s="88"/>
      <c r="B376" s="82"/>
      <c r="C376" s="84"/>
      <c r="D376" s="213"/>
      <c r="E376" s="214"/>
      <c r="F376" s="41"/>
      <c r="G376" s="102"/>
      <c r="H376" s="97"/>
      <c r="I376" s="43"/>
      <c r="J376" s="97"/>
      <c r="K376" s="43"/>
      <c r="L376" s="97"/>
      <c r="M376" s="43"/>
      <c r="N376" s="97"/>
      <c r="O376" s="43"/>
      <c r="P376" s="98"/>
      <c r="Q376" s="82"/>
      <c r="R376" s="82"/>
      <c r="S376" s="82"/>
      <c r="T376" s="82"/>
      <c r="U376" s="82"/>
      <c r="V376" s="82"/>
      <c r="W376" s="82"/>
      <c r="X376" s="88"/>
    </row>
    <row r="377" spans="1:24" ht="11.25" customHeight="1">
      <c r="A377" s="88"/>
      <c r="B377" s="82"/>
      <c r="C377" s="84"/>
      <c r="D377" s="213"/>
      <c r="E377" s="214"/>
      <c r="F377" s="41"/>
      <c r="G377" s="102"/>
      <c r="H377" s="97"/>
      <c r="I377" s="43"/>
      <c r="J377" s="97"/>
      <c r="K377" s="43"/>
      <c r="L377" s="97"/>
      <c r="M377" s="43"/>
      <c r="N377" s="97"/>
      <c r="O377" s="43"/>
      <c r="P377" s="98"/>
      <c r="Q377" s="82"/>
      <c r="R377" s="82"/>
      <c r="S377" s="82"/>
      <c r="T377" s="82"/>
      <c r="U377" s="82"/>
      <c r="V377" s="82"/>
      <c r="W377" s="82"/>
      <c r="X377" s="88"/>
    </row>
    <row r="378" spans="1:24" ht="11.25" customHeight="1">
      <c r="A378" s="88"/>
      <c r="B378" s="82"/>
      <c r="C378" s="84"/>
      <c r="D378" s="213"/>
      <c r="E378" s="214"/>
      <c r="F378" s="41"/>
      <c r="G378" s="102"/>
      <c r="H378" s="97"/>
      <c r="I378" s="43"/>
      <c r="J378" s="97"/>
      <c r="K378" s="43"/>
      <c r="L378" s="97"/>
      <c r="M378" s="43"/>
      <c r="N378" s="97"/>
      <c r="O378" s="43"/>
      <c r="P378" s="98"/>
      <c r="Q378" s="82"/>
      <c r="R378" s="82"/>
      <c r="S378" s="82"/>
      <c r="T378" s="82"/>
      <c r="U378" s="82"/>
      <c r="V378" s="82"/>
      <c r="W378" s="82"/>
      <c r="X378" s="88"/>
    </row>
    <row r="379" spans="1:24" ht="11.25" customHeight="1">
      <c r="A379" s="88"/>
      <c r="B379" s="82"/>
      <c r="C379" s="84"/>
      <c r="D379" s="213"/>
      <c r="E379" s="214"/>
      <c r="F379" s="41"/>
      <c r="G379" s="102"/>
      <c r="H379" s="97"/>
      <c r="I379" s="43"/>
      <c r="J379" s="97"/>
      <c r="K379" s="43"/>
      <c r="L379" s="97"/>
      <c r="M379" s="43"/>
      <c r="N379" s="97"/>
      <c r="O379" s="43"/>
      <c r="P379" s="98"/>
      <c r="Q379" s="82"/>
      <c r="R379" s="82"/>
      <c r="S379" s="82"/>
      <c r="T379" s="82"/>
      <c r="U379" s="82"/>
      <c r="V379" s="82"/>
      <c r="W379" s="82"/>
      <c r="X379" s="88"/>
    </row>
    <row r="380" spans="1:24" ht="11.25" customHeight="1">
      <c r="A380" s="88"/>
      <c r="B380" s="82"/>
      <c r="C380" s="84"/>
      <c r="D380" s="213"/>
      <c r="E380" s="214"/>
      <c r="F380" s="41"/>
      <c r="G380" s="102"/>
      <c r="H380" s="97"/>
      <c r="I380" s="43"/>
      <c r="J380" s="97"/>
      <c r="K380" s="43"/>
      <c r="L380" s="97"/>
      <c r="M380" s="43"/>
      <c r="N380" s="97"/>
      <c r="O380" s="43"/>
      <c r="P380" s="98"/>
      <c r="Q380" s="82"/>
      <c r="R380" s="82"/>
      <c r="S380" s="82"/>
      <c r="T380" s="82"/>
      <c r="U380" s="82"/>
      <c r="V380" s="82"/>
      <c r="W380" s="82"/>
      <c r="X380" s="88"/>
    </row>
    <row r="381" spans="1:24" ht="11.25" customHeight="1">
      <c r="A381" s="88"/>
      <c r="B381" s="82"/>
      <c r="C381" s="84"/>
      <c r="D381" s="213"/>
      <c r="E381" s="214"/>
      <c r="F381" s="41"/>
      <c r="G381" s="102"/>
      <c r="H381" s="97"/>
      <c r="I381" s="43"/>
      <c r="J381" s="97"/>
      <c r="K381" s="43"/>
      <c r="L381" s="97"/>
      <c r="M381" s="43"/>
      <c r="N381" s="97"/>
      <c r="O381" s="43"/>
      <c r="P381" s="98"/>
      <c r="Q381" s="82"/>
      <c r="R381" s="82"/>
      <c r="S381" s="82"/>
      <c r="T381" s="82"/>
      <c r="U381" s="82"/>
      <c r="V381" s="82"/>
      <c r="W381" s="82"/>
      <c r="X381" s="88"/>
    </row>
    <row r="382" spans="1:24" ht="11.25" customHeight="1">
      <c r="A382" s="88"/>
      <c r="B382" s="82"/>
      <c r="C382" s="84"/>
      <c r="D382" s="213"/>
      <c r="E382" s="214"/>
      <c r="F382" s="41"/>
      <c r="G382" s="102"/>
      <c r="H382" s="97"/>
      <c r="I382" s="43"/>
      <c r="J382" s="97"/>
      <c r="K382" s="43"/>
      <c r="L382" s="97"/>
      <c r="M382" s="43"/>
      <c r="N382" s="97"/>
      <c r="O382" s="43"/>
      <c r="P382" s="98"/>
      <c r="Q382" s="82"/>
      <c r="R382" s="82"/>
      <c r="S382" s="82"/>
      <c r="T382" s="82"/>
      <c r="U382" s="82"/>
      <c r="V382" s="82"/>
      <c r="W382" s="82"/>
      <c r="X382" s="88"/>
    </row>
    <row r="383" spans="1:24" ht="11.25" customHeight="1">
      <c r="A383" s="88"/>
      <c r="B383" s="82"/>
      <c r="C383" s="84"/>
      <c r="D383" s="213"/>
      <c r="E383" s="214"/>
      <c r="F383" s="41"/>
      <c r="G383" s="102"/>
      <c r="H383" s="97"/>
      <c r="I383" s="43"/>
      <c r="J383" s="97"/>
      <c r="K383" s="43"/>
      <c r="L383" s="97"/>
      <c r="M383" s="43"/>
      <c r="N383" s="97"/>
      <c r="O383" s="43"/>
      <c r="P383" s="98"/>
      <c r="Q383" s="82"/>
      <c r="R383" s="82"/>
      <c r="S383" s="82"/>
      <c r="T383" s="82"/>
      <c r="U383" s="82"/>
      <c r="V383" s="82"/>
      <c r="W383" s="82"/>
      <c r="X383" s="88"/>
    </row>
    <row r="384" spans="1:24" ht="11.25" customHeight="1">
      <c r="A384" s="88"/>
      <c r="B384" s="82"/>
      <c r="C384" s="84"/>
      <c r="D384" s="213"/>
      <c r="E384" s="214"/>
      <c r="F384" s="41"/>
      <c r="G384" s="102"/>
      <c r="H384" s="97"/>
      <c r="I384" s="43"/>
      <c r="J384" s="97"/>
      <c r="K384" s="43"/>
      <c r="L384" s="97"/>
      <c r="M384" s="43"/>
      <c r="N384" s="97"/>
      <c r="O384" s="43"/>
      <c r="P384" s="98"/>
      <c r="Q384" s="82"/>
      <c r="R384" s="82"/>
      <c r="S384" s="82"/>
      <c r="T384" s="82"/>
      <c r="U384" s="82"/>
      <c r="V384" s="82"/>
      <c r="W384" s="82"/>
      <c r="X384" s="88"/>
    </row>
    <row r="385" spans="1:24" ht="11.25" customHeight="1">
      <c r="A385" s="88"/>
      <c r="B385" s="82"/>
      <c r="C385" s="84"/>
      <c r="D385" s="213"/>
      <c r="E385" s="214"/>
      <c r="F385" s="41"/>
      <c r="G385" s="102"/>
      <c r="H385" s="97"/>
      <c r="I385" s="43"/>
      <c r="J385" s="97"/>
      <c r="K385" s="43"/>
      <c r="L385" s="97"/>
      <c r="M385" s="43"/>
      <c r="N385" s="97"/>
      <c r="O385" s="43"/>
      <c r="P385" s="98"/>
      <c r="Q385" s="82"/>
      <c r="R385" s="82"/>
      <c r="S385" s="82"/>
      <c r="T385" s="82"/>
      <c r="U385" s="82"/>
      <c r="V385" s="82"/>
      <c r="W385" s="82"/>
      <c r="X385" s="88"/>
    </row>
    <row r="386" spans="1:24" ht="11.25" customHeight="1">
      <c r="A386" s="88"/>
      <c r="B386" s="82"/>
      <c r="C386" s="84"/>
      <c r="D386" s="213"/>
      <c r="E386" s="214"/>
      <c r="F386" s="41"/>
      <c r="G386" s="102"/>
      <c r="H386" s="97"/>
      <c r="I386" s="43"/>
      <c r="J386" s="97"/>
      <c r="K386" s="43"/>
      <c r="L386" s="97"/>
      <c r="M386" s="43"/>
      <c r="N386" s="97"/>
      <c r="O386" s="43"/>
      <c r="P386" s="98"/>
      <c r="Q386" s="82"/>
      <c r="R386" s="82"/>
      <c r="S386" s="82"/>
      <c r="T386" s="82"/>
      <c r="U386" s="82"/>
      <c r="V386" s="82"/>
      <c r="W386" s="82"/>
      <c r="X386" s="88"/>
    </row>
    <row r="387" spans="1:24" ht="11.25" customHeight="1">
      <c r="A387" s="88"/>
      <c r="B387" s="82"/>
      <c r="C387" s="84"/>
      <c r="D387" s="213"/>
      <c r="E387" s="214"/>
      <c r="F387" s="41"/>
      <c r="G387" s="102"/>
      <c r="H387" s="97"/>
      <c r="I387" s="43"/>
      <c r="J387" s="97"/>
      <c r="K387" s="43"/>
      <c r="L387" s="97"/>
      <c r="M387" s="43"/>
      <c r="N387" s="97"/>
      <c r="O387" s="43"/>
      <c r="P387" s="98"/>
      <c r="Q387" s="82"/>
      <c r="R387" s="82"/>
      <c r="S387" s="82"/>
      <c r="T387" s="82"/>
      <c r="U387" s="82"/>
      <c r="V387" s="82"/>
      <c r="W387" s="82"/>
      <c r="X387" s="88"/>
    </row>
    <row r="388" spans="1:24" ht="11.25" customHeight="1">
      <c r="A388" s="88"/>
      <c r="B388" s="82"/>
      <c r="C388" s="84"/>
      <c r="D388" s="213"/>
      <c r="E388" s="214"/>
      <c r="F388" s="41"/>
      <c r="G388" s="102"/>
      <c r="H388" s="97"/>
      <c r="I388" s="43"/>
      <c r="J388" s="97"/>
      <c r="K388" s="43"/>
      <c r="L388" s="97"/>
      <c r="M388" s="43"/>
      <c r="N388" s="97"/>
      <c r="O388" s="43"/>
      <c r="P388" s="98"/>
      <c r="Q388" s="82"/>
      <c r="R388" s="82"/>
      <c r="S388" s="82"/>
      <c r="T388" s="82"/>
      <c r="U388" s="82"/>
      <c r="V388" s="82"/>
      <c r="W388" s="82"/>
      <c r="X388" s="88"/>
    </row>
    <row r="389" spans="1:24" ht="11.25" customHeight="1">
      <c r="A389" s="88"/>
      <c r="B389" s="82"/>
      <c r="C389" s="84"/>
      <c r="D389" s="213"/>
      <c r="E389" s="214"/>
      <c r="F389" s="41"/>
      <c r="G389" s="102"/>
      <c r="H389" s="97"/>
      <c r="I389" s="43"/>
      <c r="J389" s="97"/>
      <c r="K389" s="43"/>
      <c r="L389" s="97"/>
      <c r="M389" s="43"/>
      <c r="N389" s="97"/>
      <c r="O389" s="43"/>
      <c r="P389" s="98"/>
      <c r="Q389" s="82"/>
      <c r="R389" s="82"/>
      <c r="S389" s="82"/>
      <c r="T389" s="82"/>
      <c r="U389" s="82"/>
      <c r="V389" s="82"/>
      <c r="W389" s="82"/>
      <c r="X389" s="88"/>
    </row>
    <row r="390" spans="1:24" ht="11.25" customHeight="1">
      <c r="A390" s="88"/>
      <c r="B390" s="82"/>
      <c r="C390" s="84"/>
      <c r="D390" s="213"/>
      <c r="E390" s="214"/>
      <c r="F390" s="41"/>
      <c r="G390" s="102"/>
      <c r="H390" s="97"/>
      <c r="I390" s="43"/>
      <c r="J390" s="97"/>
      <c r="K390" s="43"/>
      <c r="L390" s="97"/>
      <c r="M390" s="43"/>
      <c r="N390" s="97"/>
      <c r="O390" s="43"/>
      <c r="P390" s="98"/>
      <c r="Q390" s="82"/>
      <c r="R390" s="82"/>
      <c r="S390" s="82"/>
      <c r="T390" s="82"/>
      <c r="U390" s="82"/>
      <c r="V390" s="82"/>
      <c r="W390" s="82"/>
      <c r="X390" s="88"/>
    </row>
    <row r="391" spans="1:24" ht="11.25" customHeight="1">
      <c r="A391" s="88"/>
      <c r="B391" s="82"/>
      <c r="C391" s="84"/>
      <c r="D391" s="213"/>
      <c r="E391" s="214"/>
      <c r="F391" s="41"/>
      <c r="G391" s="102"/>
      <c r="H391" s="97"/>
      <c r="I391" s="43"/>
      <c r="J391" s="97"/>
      <c r="K391" s="43"/>
      <c r="L391" s="97"/>
      <c r="M391" s="43"/>
      <c r="N391" s="97"/>
      <c r="O391" s="43"/>
      <c r="P391" s="98"/>
      <c r="Q391" s="82"/>
      <c r="R391" s="82"/>
      <c r="S391" s="82"/>
      <c r="T391" s="82"/>
      <c r="U391" s="82"/>
      <c r="V391" s="82"/>
      <c r="W391" s="82"/>
      <c r="X391" s="88"/>
    </row>
    <row r="392" spans="1:24" ht="11.25" customHeight="1">
      <c r="A392" s="88"/>
      <c r="B392" s="82"/>
      <c r="C392" s="84"/>
      <c r="D392" s="213"/>
      <c r="E392" s="214"/>
      <c r="F392" s="41"/>
      <c r="G392" s="102"/>
      <c r="H392" s="97"/>
      <c r="I392" s="43"/>
      <c r="J392" s="97"/>
      <c r="K392" s="43"/>
      <c r="L392" s="97"/>
      <c r="M392" s="43"/>
      <c r="N392" s="97"/>
      <c r="O392" s="43"/>
      <c r="P392" s="98"/>
      <c r="Q392" s="82"/>
      <c r="R392" s="82"/>
      <c r="S392" s="82"/>
      <c r="T392" s="82"/>
      <c r="U392" s="82"/>
      <c r="V392" s="82"/>
      <c r="W392" s="82"/>
      <c r="X392" s="88"/>
    </row>
    <row r="393" spans="1:24" ht="11.25" customHeight="1">
      <c r="A393" s="88"/>
      <c r="B393" s="82"/>
      <c r="C393" s="84"/>
      <c r="D393" s="213"/>
      <c r="E393" s="214"/>
      <c r="F393" s="41"/>
      <c r="G393" s="102"/>
      <c r="H393" s="97"/>
      <c r="I393" s="43"/>
      <c r="J393" s="97"/>
      <c r="K393" s="43"/>
      <c r="L393" s="97"/>
      <c r="M393" s="43"/>
      <c r="N393" s="97"/>
      <c r="O393" s="43"/>
      <c r="P393" s="98"/>
      <c r="Q393" s="82"/>
      <c r="R393" s="82"/>
      <c r="S393" s="82"/>
      <c r="T393" s="82"/>
      <c r="U393" s="82"/>
      <c r="V393" s="82"/>
      <c r="W393" s="82"/>
      <c r="X393" s="88"/>
    </row>
    <row r="394" spans="1:24" ht="11.25" customHeight="1">
      <c r="A394" s="88"/>
      <c r="B394" s="82"/>
      <c r="C394" s="84"/>
      <c r="D394" s="213"/>
      <c r="E394" s="214"/>
      <c r="F394" s="41"/>
      <c r="G394" s="102"/>
      <c r="H394" s="97"/>
      <c r="I394" s="43"/>
      <c r="J394" s="97"/>
      <c r="K394" s="43"/>
      <c r="L394" s="97"/>
      <c r="M394" s="43"/>
      <c r="N394" s="97"/>
      <c r="O394" s="43"/>
      <c r="P394" s="98"/>
      <c r="Q394" s="82"/>
      <c r="R394" s="82"/>
      <c r="S394" s="82"/>
      <c r="T394" s="82"/>
      <c r="U394" s="82"/>
      <c r="V394" s="82"/>
      <c r="W394" s="82"/>
      <c r="X394" s="88"/>
    </row>
    <row r="395" spans="1:24" ht="11.25" customHeight="1">
      <c r="A395" s="88"/>
      <c r="B395" s="82"/>
      <c r="C395" s="85"/>
      <c r="D395" s="215"/>
      <c r="E395" s="216"/>
      <c r="F395" s="47"/>
      <c r="G395" s="107"/>
      <c r="H395" s="99"/>
      <c r="I395" s="49"/>
      <c r="J395" s="99"/>
      <c r="K395" s="49"/>
      <c r="L395" s="99"/>
      <c r="M395" s="49"/>
      <c r="N395" s="99"/>
      <c r="O395" s="49"/>
      <c r="P395" s="100"/>
      <c r="Q395" s="82"/>
      <c r="R395" s="82"/>
      <c r="S395" s="82"/>
      <c r="T395" s="82"/>
      <c r="U395" s="82"/>
      <c r="V395" s="82"/>
      <c r="W395" s="82"/>
      <c r="X395" s="88"/>
    </row>
    <row r="396" spans="1:24" ht="11.25" customHeight="1">
      <c r="A396" s="88"/>
      <c r="B396" s="82"/>
      <c r="C396" s="82"/>
      <c r="E396" s="101" t="s">
        <v>31</v>
      </c>
      <c r="F396" s="103">
        <f>SUM(F327:F395)</f>
        <v>0</v>
      </c>
      <c r="G396" s="101"/>
      <c r="H396" s="101"/>
      <c r="I396" s="101"/>
      <c r="J396" s="101"/>
      <c r="K396" s="101"/>
      <c r="L396" s="101"/>
      <c r="M396" s="101"/>
      <c r="N396" s="101"/>
      <c r="O396" s="101"/>
      <c r="P396" s="82"/>
      <c r="Q396" s="82"/>
      <c r="R396" s="82"/>
      <c r="S396" s="82"/>
      <c r="T396" s="82"/>
      <c r="U396" s="82"/>
      <c r="V396" s="82"/>
      <c r="W396" s="82"/>
      <c r="X396" s="88"/>
    </row>
    <row r="397" spans="1:24" ht="11.25" customHeight="1">
      <c r="A397" s="88"/>
      <c r="B397" s="82"/>
      <c r="C397" s="82"/>
      <c r="D397" s="82"/>
      <c r="E397" s="82"/>
      <c r="F397" s="82"/>
      <c r="G397" s="82"/>
      <c r="H397" s="82"/>
      <c r="I397" s="82"/>
      <c r="J397" s="82"/>
      <c r="K397" s="82"/>
      <c r="L397" s="82"/>
      <c r="M397" s="82"/>
      <c r="N397" s="82"/>
      <c r="O397" s="82"/>
      <c r="P397" s="82"/>
      <c r="Q397" s="82"/>
      <c r="R397" s="82"/>
      <c r="S397" s="82"/>
      <c r="T397" s="82"/>
      <c r="U397" s="82"/>
      <c r="V397" s="82"/>
      <c r="W397" s="82"/>
      <c r="X397" s="88"/>
    </row>
    <row r="398" spans="1:24" ht="11.25" customHeight="1">
      <c r="A398" s="88"/>
      <c r="B398" s="82"/>
      <c r="C398" s="82"/>
      <c r="D398" s="82"/>
      <c r="E398" s="82"/>
      <c r="F398" s="82"/>
      <c r="G398" s="82"/>
      <c r="H398" s="82"/>
      <c r="I398" s="82"/>
      <c r="J398" s="82"/>
      <c r="K398" s="82"/>
      <c r="L398" s="82"/>
      <c r="M398" s="82"/>
      <c r="N398" s="82"/>
      <c r="O398" s="82"/>
      <c r="P398" s="82"/>
      <c r="Q398" s="82"/>
      <c r="R398" s="82"/>
      <c r="S398" s="82"/>
      <c r="T398" s="82"/>
      <c r="U398" s="82"/>
      <c r="V398" s="82"/>
      <c r="W398" s="82"/>
      <c r="X398" s="88"/>
    </row>
    <row r="399" spans="1:24" ht="11.25" customHeight="1">
      <c r="A399" s="88"/>
      <c r="B399" s="82"/>
      <c r="C399" s="82"/>
      <c r="D399" s="82"/>
      <c r="E399" s="82"/>
      <c r="F399" s="82"/>
      <c r="G399" s="82"/>
      <c r="H399" s="82"/>
      <c r="I399" s="82"/>
      <c r="J399" s="82"/>
      <c r="K399" s="82"/>
      <c r="L399" s="82"/>
      <c r="M399" s="82"/>
      <c r="N399" s="82"/>
      <c r="O399" s="82"/>
      <c r="P399" s="82"/>
      <c r="Q399" s="82"/>
      <c r="R399" s="82"/>
      <c r="S399" s="82"/>
      <c r="T399" s="82"/>
      <c r="U399" s="82"/>
      <c r="V399" s="82"/>
      <c r="W399" s="82"/>
      <c r="X399" s="88"/>
    </row>
    <row r="400" spans="1:24" ht="11.25" customHeight="1">
      <c r="A400" s="88"/>
      <c r="B400" s="82"/>
      <c r="C400" s="82"/>
      <c r="D400" s="82"/>
      <c r="E400" s="82"/>
      <c r="F400" s="82"/>
      <c r="G400" s="82"/>
      <c r="H400" s="82"/>
      <c r="I400" s="82"/>
      <c r="J400" s="82"/>
      <c r="K400" s="82"/>
      <c r="L400" s="82"/>
      <c r="M400" s="82"/>
      <c r="N400" s="82"/>
      <c r="O400" s="82"/>
      <c r="P400" s="82"/>
      <c r="Q400" s="82"/>
      <c r="R400" s="82"/>
      <c r="S400" s="82"/>
      <c r="T400" s="82"/>
      <c r="U400" s="82"/>
      <c r="V400" s="82"/>
      <c r="W400" s="82"/>
      <c r="X400" s="88"/>
    </row>
    <row r="401" spans="1:24" ht="11.25" customHeight="1">
      <c r="A401" s="88"/>
      <c r="B401" s="82"/>
      <c r="C401" s="82"/>
      <c r="D401" s="82"/>
      <c r="E401" s="82"/>
      <c r="F401" s="82"/>
      <c r="G401" s="82"/>
      <c r="H401" s="82"/>
      <c r="I401" s="82"/>
      <c r="J401" s="82"/>
      <c r="K401" s="82"/>
      <c r="L401" s="82"/>
      <c r="M401" s="82"/>
      <c r="N401" s="82"/>
      <c r="O401" s="82"/>
      <c r="P401" s="82"/>
      <c r="Q401" s="82"/>
      <c r="R401" s="82"/>
      <c r="S401" s="82"/>
      <c r="T401" s="82"/>
      <c r="U401" s="82"/>
      <c r="V401" s="82"/>
      <c r="W401" s="82"/>
      <c r="X401" s="88"/>
    </row>
    <row r="402" spans="1:24" ht="11.25" customHeight="1">
      <c r="A402" s="88"/>
      <c r="B402" s="82"/>
      <c r="C402" s="82"/>
      <c r="D402" s="82"/>
      <c r="E402" s="82"/>
      <c r="F402" s="82"/>
      <c r="G402" s="82"/>
      <c r="H402" s="82"/>
      <c r="I402" s="82"/>
      <c r="J402" s="82"/>
      <c r="K402" s="82"/>
      <c r="L402" s="82"/>
      <c r="M402" s="82"/>
      <c r="N402" s="82"/>
      <c r="O402" s="82"/>
      <c r="P402" s="82"/>
      <c r="Q402" s="82"/>
      <c r="R402" s="82"/>
      <c r="S402" s="82"/>
      <c r="T402" s="82"/>
      <c r="U402" s="82"/>
      <c r="V402" s="82"/>
      <c r="W402" s="82"/>
      <c r="X402" s="88"/>
    </row>
    <row r="403" spans="1:24" ht="11.25" customHeight="1">
      <c r="A403" s="88"/>
      <c r="B403" s="82"/>
      <c r="C403" s="82"/>
      <c r="D403" s="82"/>
      <c r="E403" s="82"/>
      <c r="F403" s="82"/>
      <c r="G403" s="82"/>
      <c r="H403" s="82"/>
      <c r="I403" s="82"/>
      <c r="J403" s="82"/>
      <c r="K403" s="82"/>
      <c r="L403" s="82"/>
      <c r="M403" s="82"/>
      <c r="N403" s="82"/>
      <c r="O403" s="82"/>
      <c r="P403" s="82"/>
      <c r="Q403" s="82"/>
      <c r="R403" s="82"/>
      <c r="S403" s="82"/>
      <c r="T403" s="82"/>
      <c r="U403" s="82"/>
      <c r="V403" s="82"/>
      <c r="W403" s="82"/>
      <c r="X403" s="88"/>
    </row>
    <row r="404" spans="1:24" ht="11.25" customHeight="1">
      <c r="A404" s="88"/>
      <c r="B404" s="82"/>
      <c r="C404" s="82"/>
      <c r="D404" s="82"/>
      <c r="E404" s="82"/>
      <c r="F404" s="82"/>
      <c r="G404" s="82"/>
      <c r="H404" s="82"/>
      <c r="I404" s="82"/>
      <c r="J404" s="82"/>
      <c r="K404" s="82"/>
      <c r="L404" s="82"/>
      <c r="M404" s="82"/>
      <c r="N404" s="82"/>
      <c r="O404" s="82"/>
      <c r="P404" s="82"/>
      <c r="Q404" s="82"/>
      <c r="R404" s="82"/>
      <c r="S404" s="82"/>
      <c r="T404" s="82"/>
      <c r="U404" s="82"/>
      <c r="V404" s="82"/>
      <c r="W404" s="82"/>
      <c r="X404" s="88"/>
    </row>
    <row r="405" spans="1:24" ht="11.25" customHeight="1" thickBot="1">
      <c r="A405" s="88"/>
      <c r="B405" s="82"/>
      <c r="C405" s="235" t="s">
        <v>10</v>
      </c>
      <c r="D405" s="235"/>
      <c r="E405" s="82"/>
      <c r="F405" s="82"/>
      <c r="G405" s="82"/>
      <c r="H405" s="82"/>
      <c r="I405" s="82"/>
      <c r="J405" s="82"/>
      <c r="K405" s="82"/>
      <c r="L405" s="82"/>
      <c r="M405" s="82"/>
      <c r="N405" s="82"/>
      <c r="O405" s="82"/>
      <c r="P405" s="82"/>
      <c r="Q405" s="82"/>
      <c r="R405" s="82"/>
      <c r="S405" s="82"/>
      <c r="T405" s="82"/>
      <c r="U405" s="82"/>
      <c r="V405" s="82"/>
      <c r="W405" s="82"/>
      <c r="X405" s="88"/>
    </row>
    <row r="406" spans="1:24" ht="11.25" customHeight="1" thickBot="1" thickTop="1">
      <c r="A406" s="88"/>
      <c r="B406" s="82"/>
      <c r="C406" s="235"/>
      <c r="D406" s="235"/>
      <c r="E406" s="82"/>
      <c r="F406" s="82"/>
      <c r="G406" s="82"/>
      <c r="H406" s="82"/>
      <c r="I406" s="82"/>
      <c r="J406" s="82"/>
      <c r="K406" s="82"/>
      <c r="L406" s="82"/>
      <c r="M406" s="82"/>
      <c r="N406" s="82"/>
      <c r="O406" s="82"/>
      <c r="P406" s="82"/>
      <c r="Q406" s="82"/>
      <c r="R406" s="82"/>
      <c r="S406" s="82"/>
      <c r="T406" s="82"/>
      <c r="U406" s="82"/>
      <c r="V406" s="82"/>
      <c r="W406" s="82"/>
      <c r="X406" s="88"/>
    </row>
    <row r="407" spans="1:24" ht="11.25" customHeight="1" thickTop="1">
      <c r="A407" s="88"/>
      <c r="B407" s="82"/>
      <c r="C407" s="82"/>
      <c r="D407" s="82"/>
      <c r="E407" s="82"/>
      <c r="F407" s="82"/>
      <c r="G407" s="82"/>
      <c r="H407" s="82"/>
      <c r="I407" s="82"/>
      <c r="J407" s="82"/>
      <c r="K407" s="82"/>
      <c r="L407" s="82"/>
      <c r="M407" s="82"/>
      <c r="N407" s="82"/>
      <c r="O407" s="82"/>
      <c r="P407" s="82"/>
      <c r="Q407" s="82"/>
      <c r="R407" s="82"/>
      <c r="S407" s="82"/>
      <c r="T407" s="82"/>
      <c r="U407" s="82"/>
      <c r="V407" s="82"/>
      <c r="W407" s="82"/>
      <c r="X407" s="88"/>
    </row>
    <row r="408" spans="1:24" ht="11.25" customHeight="1">
      <c r="A408" s="88"/>
      <c r="B408" s="82"/>
      <c r="C408" s="82" t="s">
        <v>27</v>
      </c>
      <c r="D408" s="82"/>
      <c r="E408" s="82"/>
      <c r="F408" s="82"/>
      <c r="G408" s="82"/>
      <c r="H408" s="82"/>
      <c r="I408" s="82"/>
      <c r="J408" s="82"/>
      <c r="K408" s="82"/>
      <c r="L408" s="82"/>
      <c r="M408" s="82"/>
      <c r="N408" s="82"/>
      <c r="O408" s="82"/>
      <c r="P408" s="82"/>
      <c r="Q408" s="82"/>
      <c r="R408" s="82"/>
      <c r="S408" s="82"/>
      <c r="T408" s="82"/>
      <c r="U408" s="82"/>
      <c r="V408" s="82"/>
      <c r="W408" s="82"/>
      <c r="X408" s="88"/>
    </row>
    <row r="409" spans="1:24" ht="11.25" customHeight="1">
      <c r="A409" s="88"/>
      <c r="B409" s="82"/>
      <c r="C409" s="82"/>
      <c r="D409" s="82"/>
      <c r="E409" s="82"/>
      <c r="F409" s="82"/>
      <c r="G409" s="82"/>
      <c r="H409" s="82"/>
      <c r="I409" s="82"/>
      <c r="J409" s="82"/>
      <c r="K409" s="82"/>
      <c r="L409" s="82"/>
      <c r="M409" s="82"/>
      <c r="N409" s="82"/>
      <c r="O409" s="82"/>
      <c r="P409" s="82"/>
      <c r="Q409" s="82"/>
      <c r="R409" s="82"/>
      <c r="S409" s="82"/>
      <c r="T409" s="82"/>
      <c r="U409" s="82"/>
      <c r="V409" s="82"/>
      <c r="W409" s="82"/>
      <c r="X409" s="88"/>
    </row>
    <row r="410" spans="1:24" ht="11.25" customHeight="1">
      <c r="A410" s="88"/>
      <c r="B410" s="82"/>
      <c r="C410" s="82"/>
      <c r="D410" s="82"/>
      <c r="E410" s="82"/>
      <c r="F410" s="82"/>
      <c r="G410" s="82"/>
      <c r="H410" s="82"/>
      <c r="I410" s="82"/>
      <c r="J410" s="82"/>
      <c r="K410" s="82"/>
      <c r="L410" s="82"/>
      <c r="M410" s="82"/>
      <c r="N410" s="82"/>
      <c r="O410" s="82"/>
      <c r="P410" s="82"/>
      <c r="Q410" s="82"/>
      <c r="R410" s="82"/>
      <c r="S410" s="82"/>
      <c r="T410" s="82"/>
      <c r="U410" s="82"/>
      <c r="V410" s="82"/>
      <c r="W410" s="82"/>
      <c r="X410" s="88"/>
    </row>
    <row r="411" spans="1:24" ht="11.25" customHeight="1">
      <c r="A411" s="88"/>
      <c r="B411" s="82"/>
      <c r="C411" s="82"/>
      <c r="D411" s="82"/>
      <c r="E411" s="82"/>
      <c r="F411" s="82"/>
      <c r="G411" s="82"/>
      <c r="H411" s="82"/>
      <c r="I411" s="82"/>
      <c r="J411" s="82"/>
      <c r="K411" s="82"/>
      <c r="L411" s="82"/>
      <c r="M411" s="82"/>
      <c r="N411" s="82"/>
      <c r="O411" s="82"/>
      <c r="P411" s="82"/>
      <c r="Q411" s="82"/>
      <c r="R411" s="82"/>
      <c r="S411" s="82"/>
      <c r="T411" s="82"/>
      <c r="U411" s="82"/>
      <c r="V411" s="82"/>
      <c r="W411" s="82"/>
      <c r="X411" s="88"/>
    </row>
    <row r="412" spans="1:24" ht="11.25" customHeight="1">
      <c r="A412" s="88"/>
      <c r="B412" s="82"/>
      <c r="C412" s="82"/>
      <c r="D412" s="82"/>
      <c r="E412" s="82"/>
      <c r="F412" s="82"/>
      <c r="G412" s="82"/>
      <c r="H412" s="82"/>
      <c r="I412" s="82"/>
      <c r="J412" s="82"/>
      <c r="K412" s="82"/>
      <c r="L412" s="82"/>
      <c r="M412" s="82"/>
      <c r="N412" s="82"/>
      <c r="O412" s="82"/>
      <c r="P412" s="82"/>
      <c r="Q412" s="82"/>
      <c r="R412" s="82"/>
      <c r="S412" s="82"/>
      <c r="T412" s="82"/>
      <c r="U412" s="82"/>
      <c r="V412" s="82"/>
      <c r="W412" s="82"/>
      <c r="X412" s="88"/>
    </row>
    <row r="413" spans="1:24" ht="11.25" customHeight="1">
      <c r="A413" s="88"/>
      <c r="B413" s="82"/>
      <c r="C413" s="251" t="s">
        <v>112</v>
      </c>
      <c r="D413" s="251" t="s">
        <v>32</v>
      </c>
      <c r="E413" s="91"/>
      <c r="F413" s="251" t="s">
        <v>33</v>
      </c>
      <c r="G413" s="217" t="s">
        <v>367</v>
      </c>
      <c r="H413" s="218"/>
      <c r="I413" s="219"/>
      <c r="J413" s="219"/>
      <c r="K413" s="219"/>
      <c r="L413" s="219"/>
      <c r="M413" s="219"/>
      <c r="N413" s="219"/>
      <c r="O413" s="219"/>
      <c r="P413" s="220"/>
      <c r="Q413" s="82"/>
      <c r="R413" s="82"/>
      <c r="S413" s="82"/>
      <c r="T413" s="82"/>
      <c r="U413" s="82"/>
      <c r="V413" s="82"/>
      <c r="W413" s="82"/>
      <c r="X413" s="88"/>
    </row>
    <row r="414" spans="1:24" ht="11.25" customHeight="1">
      <c r="A414" s="88"/>
      <c r="B414" s="82"/>
      <c r="C414" s="252"/>
      <c r="D414" s="252"/>
      <c r="E414" s="92"/>
      <c r="F414" s="252"/>
      <c r="G414" s="221" t="s">
        <v>14</v>
      </c>
      <c r="H414" s="222"/>
      <c r="I414" s="222" t="s">
        <v>40</v>
      </c>
      <c r="J414" s="222"/>
      <c r="K414" s="222" t="s">
        <v>41</v>
      </c>
      <c r="L414" s="222"/>
      <c r="M414" s="222" t="s">
        <v>42</v>
      </c>
      <c r="N414" s="222"/>
      <c r="O414" s="222" t="s">
        <v>43</v>
      </c>
      <c r="P414" s="223"/>
      <c r="Q414" s="82"/>
      <c r="R414" s="82"/>
      <c r="S414" s="82"/>
      <c r="T414" s="82"/>
      <c r="U414" s="82"/>
      <c r="V414" s="82"/>
      <c r="W414" s="82"/>
      <c r="X414" s="88"/>
    </row>
    <row r="415" spans="1:24" ht="11.25" customHeight="1">
      <c r="A415" s="88"/>
      <c r="B415" s="82"/>
      <c r="C415" s="253"/>
      <c r="D415" s="253"/>
      <c r="E415" s="93"/>
      <c r="F415" s="253"/>
      <c r="G415" s="94" t="s">
        <v>351</v>
      </c>
      <c r="H415" s="95" t="s">
        <v>57</v>
      </c>
      <c r="I415" s="94" t="s">
        <v>351</v>
      </c>
      <c r="J415" s="95" t="s">
        <v>57</v>
      </c>
      <c r="K415" s="94" t="s">
        <v>351</v>
      </c>
      <c r="L415" s="95" t="s">
        <v>57</v>
      </c>
      <c r="M415" s="94" t="s">
        <v>351</v>
      </c>
      <c r="N415" s="95" t="s">
        <v>57</v>
      </c>
      <c r="O415" s="94" t="s">
        <v>351</v>
      </c>
      <c r="P415" s="96" t="s">
        <v>57</v>
      </c>
      <c r="Q415" s="82"/>
      <c r="R415" s="82"/>
      <c r="S415" s="82"/>
      <c r="T415" s="82"/>
      <c r="U415" s="82"/>
      <c r="V415" s="82"/>
      <c r="W415" s="82"/>
      <c r="X415" s="88"/>
    </row>
    <row r="416" spans="1:24" ht="11.25" customHeight="1">
      <c r="A416" s="88"/>
      <c r="B416" s="82"/>
      <c r="C416" s="111" t="s">
        <v>113</v>
      </c>
      <c r="D416" s="256" t="s">
        <v>150</v>
      </c>
      <c r="E416" s="257"/>
      <c r="F416" s="105"/>
      <c r="G416" s="106"/>
      <c r="H416" s="207"/>
      <c r="I416" s="106"/>
      <c r="J416" s="207"/>
      <c r="K416" s="106"/>
      <c r="L416" s="207"/>
      <c r="M416" s="106"/>
      <c r="N416" s="207"/>
      <c r="O416" s="106"/>
      <c r="P416" s="204"/>
      <c r="Q416" s="82"/>
      <c r="R416" s="82"/>
      <c r="S416" s="82"/>
      <c r="T416" s="82"/>
      <c r="U416" s="82"/>
      <c r="V416" s="82"/>
      <c r="W416" s="82"/>
      <c r="X416" s="88"/>
    </row>
    <row r="417" spans="1:24" ht="11.25" customHeight="1">
      <c r="A417" s="88"/>
      <c r="B417" s="82"/>
      <c r="C417" s="84"/>
      <c r="D417" s="213" t="s">
        <v>151</v>
      </c>
      <c r="E417" s="214"/>
      <c r="F417" s="102"/>
      <c r="G417" s="43">
        <v>24</v>
      </c>
      <c r="H417" s="208">
        <v>0.3</v>
      </c>
      <c r="I417" s="43">
        <v>24</v>
      </c>
      <c r="J417" s="208">
        <v>0.3</v>
      </c>
      <c r="K417" s="43">
        <v>24</v>
      </c>
      <c r="L417" s="208">
        <v>0.3</v>
      </c>
      <c r="M417" s="43">
        <v>24</v>
      </c>
      <c r="N417" s="208">
        <v>0.3</v>
      </c>
      <c r="O417" s="43">
        <v>24</v>
      </c>
      <c r="P417" s="205">
        <v>0.3</v>
      </c>
      <c r="Q417" s="82"/>
      <c r="R417" s="82"/>
      <c r="S417" s="82"/>
      <c r="T417" s="82"/>
      <c r="U417" s="82"/>
      <c r="V417" s="82"/>
      <c r="W417" s="82"/>
      <c r="X417" s="88"/>
    </row>
    <row r="418" spans="1:24" ht="11.25" customHeight="1">
      <c r="A418" s="88"/>
      <c r="B418" s="82"/>
      <c r="C418" s="84"/>
      <c r="D418" s="213" t="s">
        <v>152</v>
      </c>
      <c r="E418" s="214"/>
      <c r="F418" s="102"/>
      <c r="G418" s="43"/>
      <c r="H418" s="208"/>
      <c r="I418" s="43"/>
      <c r="J418" s="208"/>
      <c r="K418" s="43"/>
      <c r="L418" s="208"/>
      <c r="M418" s="43"/>
      <c r="N418" s="208"/>
      <c r="O418" s="43"/>
      <c r="P418" s="205"/>
      <c r="Q418" s="82"/>
      <c r="R418" s="82"/>
      <c r="S418" s="82"/>
      <c r="T418" s="82"/>
      <c r="U418" s="82"/>
      <c r="V418" s="82"/>
      <c r="W418" s="82"/>
      <c r="X418" s="88"/>
    </row>
    <row r="419" spans="1:24" ht="11.25" customHeight="1">
      <c r="A419" s="88"/>
      <c r="B419" s="82"/>
      <c r="C419" s="84"/>
      <c r="D419" s="213" t="s">
        <v>153</v>
      </c>
      <c r="E419" s="214"/>
      <c r="F419" s="102"/>
      <c r="G419" s="43"/>
      <c r="H419" s="208"/>
      <c r="I419" s="43"/>
      <c r="J419" s="208"/>
      <c r="K419" s="43"/>
      <c r="L419" s="208"/>
      <c r="M419" s="43"/>
      <c r="N419" s="208"/>
      <c r="O419" s="43">
        <v>24</v>
      </c>
      <c r="P419" s="205">
        <v>0.5</v>
      </c>
      <c r="Q419" s="82"/>
      <c r="R419" s="82"/>
      <c r="S419" s="82"/>
      <c r="T419" s="82"/>
      <c r="U419" s="82"/>
      <c r="V419" s="82"/>
      <c r="W419" s="82"/>
      <c r="X419" s="88"/>
    </row>
    <row r="420" spans="1:24" ht="11.25" customHeight="1">
      <c r="A420" s="88"/>
      <c r="B420" s="82"/>
      <c r="C420" s="84" t="s">
        <v>106</v>
      </c>
      <c r="D420" s="213" t="s">
        <v>154</v>
      </c>
      <c r="E420" s="214"/>
      <c r="F420" s="102"/>
      <c r="G420" s="43">
        <v>6</v>
      </c>
      <c r="H420" s="208">
        <v>0.7</v>
      </c>
      <c r="I420" s="43">
        <v>6</v>
      </c>
      <c r="J420" s="208">
        <v>0.7</v>
      </c>
      <c r="K420" s="43">
        <v>6</v>
      </c>
      <c r="L420" s="208">
        <v>0.7</v>
      </c>
      <c r="M420" s="43">
        <v>6</v>
      </c>
      <c r="N420" s="208">
        <v>0.7</v>
      </c>
      <c r="O420" s="43">
        <v>6</v>
      </c>
      <c r="P420" s="205">
        <v>0.7</v>
      </c>
      <c r="Q420" s="82"/>
      <c r="R420" s="82"/>
      <c r="S420" s="82"/>
      <c r="T420" s="82"/>
      <c r="U420" s="82"/>
      <c r="V420" s="82"/>
      <c r="W420" s="82"/>
      <c r="X420" s="88"/>
    </row>
    <row r="421" spans="1:24" ht="11.25" customHeight="1">
      <c r="A421" s="88"/>
      <c r="B421" s="82"/>
      <c r="C421" s="84" t="s">
        <v>155</v>
      </c>
      <c r="D421" s="213" t="s">
        <v>156</v>
      </c>
      <c r="E421" s="214"/>
      <c r="F421" s="102"/>
      <c r="G421" s="43">
        <v>24</v>
      </c>
      <c r="H421" s="208">
        <v>0.3</v>
      </c>
      <c r="I421" s="43">
        <v>24</v>
      </c>
      <c r="J421" s="208">
        <v>0.3</v>
      </c>
      <c r="K421" s="43">
        <v>24</v>
      </c>
      <c r="L421" s="208">
        <v>0.3</v>
      </c>
      <c r="M421" s="43">
        <v>24</v>
      </c>
      <c r="N421" s="208">
        <v>0.3</v>
      </c>
      <c r="O421" s="43">
        <v>24</v>
      </c>
      <c r="P421" s="205">
        <v>0.3</v>
      </c>
      <c r="Q421" s="82"/>
      <c r="R421" s="82"/>
      <c r="S421" s="82"/>
      <c r="T421" s="82"/>
      <c r="U421" s="82"/>
      <c r="V421" s="82"/>
      <c r="W421" s="82"/>
      <c r="X421" s="88"/>
    </row>
    <row r="422" spans="1:24" ht="11.25" customHeight="1">
      <c r="A422" s="88"/>
      <c r="B422" s="82"/>
      <c r="C422" s="84" t="s">
        <v>157</v>
      </c>
      <c r="D422" s="213" t="s">
        <v>156</v>
      </c>
      <c r="E422" s="214"/>
      <c r="F422" s="102"/>
      <c r="G422" s="43">
        <v>24</v>
      </c>
      <c r="H422" s="208">
        <v>0.3</v>
      </c>
      <c r="I422" s="43">
        <v>24</v>
      </c>
      <c r="J422" s="208">
        <v>0.3</v>
      </c>
      <c r="K422" s="43">
        <v>24</v>
      </c>
      <c r="L422" s="208">
        <v>0.3</v>
      </c>
      <c r="M422" s="43">
        <v>24</v>
      </c>
      <c r="N422" s="208">
        <v>0.3</v>
      </c>
      <c r="O422" s="43">
        <v>24</v>
      </c>
      <c r="P422" s="205">
        <v>0.3</v>
      </c>
      <c r="Q422" s="82"/>
      <c r="R422" s="82"/>
      <c r="S422" s="82"/>
      <c r="T422" s="82"/>
      <c r="U422" s="82"/>
      <c r="V422" s="82"/>
      <c r="W422" s="82"/>
      <c r="X422" s="88"/>
    </row>
    <row r="423" spans="1:24" ht="11.25" customHeight="1">
      <c r="A423" s="88"/>
      <c r="B423" s="82"/>
      <c r="C423" s="84" t="s">
        <v>117</v>
      </c>
      <c r="D423" s="213" t="s">
        <v>156</v>
      </c>
      <c r="E423" s="214"/>
      <c r="F423" s="102"/>
      <c r="G423" s="43">
        <v>12</v>
      </c>
      <c r="H423" s="208">
        <v>0.3</v>
      </c>
      <c r="I423" s="43">
        <v>12</v>
      </c>
      <c r="J423" s="208">
        <v>0.3</v>
      </c>
      <c r="K423" s="43">
        <v>12</v>
      </c>
      <c r="L423" s="208">
        <v>0.3</v>
      </c>
      <c r="M423" s="43">
        <v>12</v>
      </c>
      <c r="N423" s="208">
        <v>0.3</v>
      </c>
      <c r="O423" s="43">
        <v>12</v>
      </c>
      <c r="P423" s="205">
        <v>0.3</v>
      </c>
      <c r="Q423" s="82"/>
      <c r="R423" s="82"/>
      <c r="S423" s="82"/>
      <c r="T423" s="82"/>
      <c r="U423" s="82"/>
      <c r="V423" s="82"/>
      <c r="W423" s="82"/>
      <c r="X423" s="88"/>
    </row>
    <row r="424" spans="1:24" ht="11.25" customHeight="1">
      <c r="A424" s="88"/>
      <c r="B424" s="82"/>
      <c r="C424" s="84" t="s">
        <v>158</v>
      </c>
      <c r="D424" s="213" t="s">
        <v>159</v>
      </c>
      <c r="E424" s="214"/>
      <c r="F424" s="102"/>
      <c r="G424" s="43">
        <v>12</v>
      </c>
      <c r="H424" s="208">
        <v>0.3</v>
      </c>
      <c r="I424" s="43">
        <v>12</v>
      </c>
      <c r="J424" s="208">
        <v>0.3</v>
      </c>
      <c r="K424" s="43">
        <v>12</v>
      </c>
      <c r="L424" s="208">
        <v>0.3</v>
      </c>
      <c r="M424" s="43">
        <v>12</v>
      </c>
      <c r="N424" s="208">
        <v>0.3</v>
      </c>
      <c r="O424" s="43">
        <v>12</v>
      </c>
      <c r="P424" s="205">
        <v>0.3</v>
      </c>
      <c r="Q424" s="82"/>
      <c r="R424" s="82"/>
      <c r="S424" s="82"/>
      <c r="T424" s="82"/>
      <c r="U424" s="82"/>
      <c r="V424" s="82"/>
      <c r="W424" s="82"/>
      <c r="X424" s="88"/>
    </row>
    <row r="425" spans="1:24" ht="11.25" customHeight="1">
      <c r="A425" s="88"/>
      <c r="B425" s="82"/>
      <c r="C425" s="84" t="s">
        <v>129</v>
      </c>
      <c r="D425" s="213" t="s">
        <v>156</v>
      </c>
      <c r="E425" s="214"/>
      <c r="F425" s="102"/>
      <c r="G425" s="43">
        <v>12</v>
      </c>
      <c r="H425" s="208">
        <v>0.3</v>
      </c>
      <c r="I425" s="43">
        <v>12</v>
      </c>
      <c r="J425" s="208">
        <v>0.3</v>
      </c>
      <c r="K425" s="43">
        <v>12</v>
      </c>
      <c r="L425" s="208">
        <v>0.3</v>
      </c>
      <c r="M425" s="43">
        <v>12</v>
      </c>
      <c r="N425" s="208">
        <v>0.3</v>
      </c>
      <c r="O425" s="43">
        <v>12</v>
      </c>
      <c r="P425" s="205">
        <v>0.3</v>
      </c>
      <c r="Q425" s="82"/>
      <c r="R425" s="82"/>
      <c r="S425" s="82"/>
      <c r="T425" s="82"/>
      <c r="U425" s="82"/>
      <c r="V425" s="82"/>
      <c r="W425" s="82"/>
      <c r="X425" s="88"/>
    </row>
    <row r="426" spans="1:24" ht="11.25" customHeight="1">
      <c r="A426" s="88"/>
      <c r="B426" s="82"/>
      <c r="C426" s="84" t="s">
        <v>160</v>
      </c>
      <c r="D426" s="213" t="s">
        <v>161</v>
      </c>
      <c r="E426" s="214"/>
      <c r="F426" s="102"/>
      <c r="G426" s="43">
        <v>18</v>
      </c>
      <c r="H426" s="208">
        <v>0.3</v>
      </c>
      <c r="I426" s="43">
        <v>18</v>
      </c>
      <c r="J426" s="208">
        <v>0.3</v>
      </c>
      <c r="K426" s="43">
        <v>18</v>
      </c>
      <c r="L426" s="208">
        <v>0.3</v>
      </c>
      <c r="M426" s="43">
        <v>18</v>
      </c>
      <c r="N426" s="208">
        <v>0.3</v>
      </c>
      <c r="O426" s="43">
        <v>18</v>
      </c>
      <c r="P426" s="205">
        <v>0.3</v>
      </c>
      <c r="Q426" s="82"/>
      <c r="R426" s="82"/>
      <c r="S426" s="82"/>
      <c r="T426" s="82"/>
      <c r="U426" s="82"/>
      <c r="V426" s="82"/>
      <c r="W426" s="82"/>
      <c r="X426" s="88"/>
    </row>
    <row r="427" spans="1:24" ht="11.25" customHeight="1">
      <c r="A427" s="88"/>
      <c r="B427" s="82"/>
      <c r="C427" s="84" t="s">
        <v>162</v>
      </c>
      <c r="D427" s="213" t="s">
        <v>156</v>
      </c>
      <c r="E427" s="214"/>
      <c r="F427" s="102"/>
      <c r="G427" s="43">
        <v>18</v>
      </c>
      <c r="H427" s="208">
        <v>0.3</v>
      </c>
      <c r="I427" s="43">
        <v>18</v>
      </c>
      <c r="J427" s="208">
        <v>0.3</v>
      </c>
      <c r="K427" s="43">
        <v>18</v>
      </c>
      <c r="L427" s="208">
        <v>0.3</v>
      </c>
      <c r="M427" s="43">
        <v>18</v>
      </c>
      <c r="N427" s="208">
        <v>0.3</v>
      </c>
      <c r="O427" s="43">
        <v>18</v>
      </c>
      <c r="P427" s="205">
        <v>0.3</v>
      </c>
      <c r="Q427" s="82"/>
      <c r="R427" s="82"/>
      <c r="S427" s="82"/>
      <c r="T427" s="82"/>
      <c r="U427" s="82"/>
      <c r="V427" s="82"/>
      <c r="W427" s="82"/>
      <c r="X427" s="88"/>
    </row>
    <row r="428" spans="1:24" ht="11.25" customHeight="1">
      <c r="A428" s="88"/>
      <c r="B428" s="82"/>
      <c r="C428" s="84" t="s">
        <v>163</v>
      </c>
      <c r="D428" s="213" t="s">
        <v>164</v>
      </c>
      <c r="E428" s="214"/>
      <c r="F428" s="102"/>
      <c r="G428" s="43">
        <v>2</v>
      </c>
      <c r="H428" s="208">
        <v>1</v>
      </c>
      <c r="I428" s="43">
        <v>2</v>
      </c>
      <c r="J428" s="208">
        <v>1</v>
      </c>
      <c r="K428" s="43">
        <v>2</v>
      </c>
      <c r="L428" s="208">
        <v>1</v>
      </c>
      <c r="M428" s="43">
        <v>2</v>
      </c>
      <c r="N428" s="208">
        <v>1</v>
      </c>
      <c r="O428" s="43">
        <v>2</v>
      </c>
      <c r="P428" s="205">
        <v>1</v>
      </c>
      <c r="Q428" s="82"/>
      <c r="R428" s="82"/>
      <c r="S428" s="82"/>
      <c r="T428" s="82"/>
      <c r="U428" s="82"/>
      <c r="V428" s="82"/>
      <c r="W428" s="82"/>
      <c r="X428" s="88"/>
    </row>
    <row r="429" spans="1:24" ht="11.25" customHeight="1">
      <c r="A429" s="88"/>
      <c r="B429" s="82"/>
      <c r="C429" s="84"/>
      <c r="D429" s="213"/>
      <c r="E429" s="214"/>
      <c r="F429" s="102"/>
      <c r="G429" s="43"/>
      <c r="H429" s="208"/>
      <c r="I429" s="43"/>
      <c r="J429" s="208"/>
      <c r="K429" s="43"/>
      <c r="L429" s="208"/>
      <c r="M429" s="43"/>
      <c r="N429" s="208"/>
      <c r="O429" s="43"/>
      <c r="P429" s="205"/>
      <c r="Q429" s="82"/>
      <c r="R429" s="82"/>
      <c r="S429" s="82"/>
      <c r="T429" s="82"/>
      <c r="U429" s="82"/>
      <c r="V429" s="82"/>
      <c r="W429" s="82"/>
      <c r="X429" s="88"/>
    </row>
    <row r="430" spans="1:24" ht="11.25" customHeight="1">
      <c r="A430" s="88"/>
      <c r="B430" s="82"/>
      <c r="C430" s="84"/>
      <c r="D430" s="213"/>
      <c r="E430" s="214"/>
      <c r="F430" s="102"/>
      <c r="G430" s="43"/>
      <c r="H430" s="208"/>
      <c r="I430" s="43"/>
      <c r="J430" s="208"/>
      <c r="K430" s="43"/>
      <c r="L430" s="208"/>
      <c r="M430" s="43"/>
      <c r="N430" s="208"/>
      <c r="O430" s="43"/>
      <c r="P430" s="205"/>
      <c r="Q430" s="82"/>
      <c r="R430" s="82"/>
      <c r="S430" s="82"/>
      <c r="T430" s="82"/>
      <c r="U430" s="82"/>
      <c r="V430" s="82"/>
      <c r="W430" s="82"/>
      <c r="X430" s="88"/>
    </row>
    <row r="431" spans="1:24" ht="11.25" customHeight="1">
      <c r="A431" s="88"/>
      <c r="B431" s="82"/>
      <c r="C431" s="84"/>
      <c r="D431" s="213"/>
      <c r="E431" s="214"/>
      <c r="F431" s="102"/>
      <c r="G431" s="43"/>
      <c r="H431" s="208"/>
      <c r="I431" s="43"/>
      <c r="J431" s="208"/>
      <c r="K431" s="43"/>
      <c r="L431" s="208"/>
      <c r="M431" s="43"/>
      <c r="N431" s="208"/>
      <c r="O431" s="43"/>
      <c r="P431" s="205"/>
      <c r="Q431" s="82"/>
      <c r="R431" s="82"/>
      <c r="S431" s="82"/>
      <c r="T431" s="82"/>
      <c r="U431" s="82"/>
      <c r="V431" s="82"/>
      <c r="W431" s="82"/>
      <c r="X431" s="88"/>
    </row>
    <row r="432" spans="1:24" ht="11.25" customHeight="1">
      <c r="A432" s="88"/>
      <c r="B432" s="82"/>
      <c r="C432" s="84"/>
      <c r="D432" s="213"/>
      <c r="E432" s="214"/>
      <c r="F432" s="102"/>
      <c r="G432" s="43"/>
      <c r="H432" s="208"/>
      <c r="I432" s="43"/>
      <c r="J432" s="208"/>
      <c r="K432" s="43"/>
      <c r="L432" s="208"/>
      <c r="M432" s="43"/>
      <c r="N432" s="208"/>
      <c r="O432" s="43"/>
      <c r="P432" s="205"/>
      <c r="Q432" s="82"/>
      <c r="R432" s="82"/>
      <c r="S432" s="82"/>
      <c r="T432" s="82"/>
      <c r="U432" s="82"/>
      <c r="V432" s="82"/>
      <c r="W432" s="82"/>
      <c r="X432" s="88"/>
    </row>
    <row r="433" spans="1:24" ht="11.25" customHeight="1">
      <c r="A433" s="88"/>
      <c r="B433" s="82"/>
      <c r="C433" s="84"/>
      <c r="D433" s="213"/>
      <c r="E433" s="214"/>
      <c r="F433" s="102"/>
      <c r="G433" s="43"/>
      <c r="H433" s="208"/>
      <c r="I433" s="43"/>
      <c r="J433" s="208"/>
      <c r="K433" s="43"/>
      <c r="L433" s="208"/>
      <c r="M433" s="43"/>
      <c r="N433" s="208"/>
      <c r="O433" s="43"/>
      <c r="P433" s="205"/>
      <c r="Q433" s="82"/>
      <c r="R433" s="82"/>
      <c r="S433" s="82"/>
      <c r="T433" s="82"/>
      <c r="U433" s="82"/>
      <c r="V433" s="82"/>
      <c r="W433" s="82"/>
      <c r="X433" s="88"/>
    </row>
    <row r="434" spans="1:24" ht="11.25" customHeight="1">
      <c r="A434" s="88"/>
      <c r="B434" s="82"/>
      <c r="C434" s="84"/>
      <c r="D434" s="213" t="s">
        <v>165</v>
      </c>
      <c r="E434" s="214"/>
      <c r="F434" s="102"/>
      <c r="G434" s="43"/>
      <c r="H434" s="208"/>
      <c r="I434" s="43">
        <v>24</v>
      </c>
      <c r="J434" s="208">
        <v>0.5</v>
      </c>
      <c r="K434" s="43">
        <v>24</v>
      </c>
      <c r="L434" s="208">
        <v>0.5</v>
      </c>
      <c r="M434" s="43">
        <v>24</v>
      </c>
      <c r="N434" s="208">
        <v>0.5</v>
      </c>
      <c r="O434" s="43">
        <v>24</v>
      </c>
      <c r="P434" s="205">
        <v>0.5</v>
      </c>
      <c r="Q434" s="82"/>
      <c r="R434" s="82"/>
      <c r="S434" s="82"/>
      <c r="T434" s="82"/>
      <c r="U434" s="82"/>
      <c r="V434" s="82"/>
      <c r="W434" s="82"/>
      <c r="X434" s="88"/>
    </row>
    <row r="435" spans="1:24" ht="11.25" customHeight="1">
      <c r="A435" s="88"/>
      <c r="B435" s="82"/>
      <c r="C435" s="84" t="s">
        <v>110</v>
      </c>
      <c r="D435" s="213" t="str">
        <f>D420</f>
        <v>Vifte fancoil</v>
      </c>
      <c r="E435" s="214"/>
      <c r="F435" s="102"/>
      <c r="G435" s="43"/>
      <c r="H435" s="208"/>
      <c r="I435" s="43">
        <v>24</v>
      </c>
      <c r="J435" s="208">
        <v>0.5</v>
      </c>
      <c r="K435" s="43">
        <v>24</v>
      </c>
      <c r="L435" s="208">
        <v>1</v>
      </c>
      <c r="M435" s="43">
        <v>24</v>
      </c>
      <c r="N435" s="208">
        <v>0.5</v>
      </c>
      <c r="O435" s="43">
        <v>24</v>
      </c>
      <c r="P435" s="205">
        <v>0.5</v>
      </c>
      <c r="Q435" s="82"/>
      <c r="R435" s="82"/>
      <c r="S435" s="82"/>
      <c r="T435" s="82"/>
      <c r="U435" s="82"/>
      <c r="V435" s="82"/>
      <c r="W435" s="82"/>
      <c r="X435" s="88"/>
    </row>
    <row r="436" spans="1:24" ht="11.25" customHeight="1">
      <c r="A436" s="88"/>
      <c r="B436" s="82"/>
      <c r="C436" s="84" t="s">
        <v>107</v>
      </c>
      <c r="D436" s="213" t="s">
        <v>154</v>
      </c>
      <c r="E436" s="214"/>
      <c r="F436" s="102"/>
      <c r="G436" s="43"/>
      <c r="H436" s="208"/>
      <c r="I436" s="43">
        <v>24</v>
      </c>
      <c r="J436" s="208">
        <v>0.5</v>
      </c>
      <c r="K436" s="43">
        <v>24</v>
      </c>
      <c r="L436" s="208">
        <v>0.5</v>
      </c>
      <c r="M436" s="43">
        <v>24</v>
      </c>
      <c r="N436" s="208">
        <v>0.5</v>
      </c>
      <c r="O436" s="43">
        <v>24</v>
      </c>
      <c r="P436" s="205">
        <v>0.5</v>
      </c>
      <c r="Q436" s="82"/>
      <c r="R436" s="82"/>
      <c r="S436" s="82"/>
      <c r="T436" s="82"/>
      <c r="U436" s="82"/>
      <c r="V436" s="82"/>
      <c r="W436" s="82"/>
      <c r="X436" s="88"/>
    </row>
    <row r="437" spans="1:24" ht="11.25" customHeight="1">
      <c r="A437" s="88"/>
      <c r="B437" s="82"/>
      <c r="C437" s="84" t="s">
        <v>166</v>
      </c>
      <c r="D437" s="213" t="s">
        <v>167</v>
      </c>
      <c r="E437" s="214"/>
      <c r="F437" s="102"/>
      <c r="G437" s="43">
        <v>24</v>
      </c>
      <c r="H437" s="208">
        <v>1</v>
      </c>
      <c r="I437" s="43">
        <v>24</v>
      </c>
      <c r="J437" s="208">
        <v>1</v>
      </c>
      <c r="K437" s="43">
        <v>24</v>
      </c>
      <c r="L437" s="208">
        <v>1</v>
      </c>
      <c r="M437" s="43">
        <v>24</v>
      </c>
      <c r="N437" s="208">
        <v>1</v>
      </c>
      <c r="O437" s="43">
        <v>24</v>
      </c>
      <c r="P437" s="205">
        <v>1</v>
      </c>
      <c r="Q437" s="82"/>
      <c r="R437" s="82"/>
      <c r="S437" s="82"/>
      <c r="T437" s="82"/>
      <c r="U437" s="82"/>
      <c r="V437" s="82"/>
      <c r="W437" s="82"/>
      <c r="X437" s="88"/>
    </row>
    <row r="438" spans="1:24" ht="11.25" customHeight="1">
      <c r="A438" s="88"/>
      <c r="B438" s="82"/>
      <c r="C438" s="84" t="s">
        <v>124</v>
      </c>
      <c r="D438" s="213" t="s">
        <v>168</v>
      </c>
      <c r="E438" s="214"/>
      <c r="F438" s="102"/>
      <c r="G438" s="43">
        <v>6</v>
      </c>
      <c r="H438" s="208">
        <v>0.3</v>
      </c>
      <c r="I438" s="43">
        <v>6</v>
      </c>
      <c r="J438" s="208">
        <v>0.3</v>
      </c>
      <c r="K438" s="43">
        <v>6</v>
      </c>
      <c r="L438" s="208">
        <v>0.3</v>
      </c>
      <c r="M438" s="43">
        <v>6</v>
      </c>
      <c r="N438" s="208">
        <v>0.3</v>
      </c>
      <c r="O438" s="43">
        <v>6</v>
      </c>
      <c r="P438" s="205">
        <v>0.3</v>
      </c>
      <c r="Q438" s="82"/>
      <c r="R438" s="82"/>
      <c r="S438" s="82"/>
      <c r="T438" s="82"/>
      <c r="U438" s="82"/>
      <c r="V438" s="82"/>
      <c r="W438" s="82"/>
      <c r="X438" s="88"/>
    </row>
    <row r="439" spans="1:24" ht="11.25" customHeight="1">
      <c r="A439" s="88"/>
      <c r="B439" s="82"/>
      <c r="C439" s="84" t="s">
        <v>126</v>
      </c>
      <c r="D439" s="213" t="s">
        <v>167</v>
      </c>
      <c r="E439" s="214"/>
      <c r="F439" s="102"/>
      <c r="G439" s="43">
        <v>18</v>
      </c>
      <c r="H439" s="208">
        <v>0.3</v>
      </c>
      <c r="I439" s="43">
        <v>18</v>
      </c>
      <c r="J439" s="208">
        <v>0.3</v>
      </c>
      <c r="K439" s="43">
        <v>18</v>
      </c>
      <c r="L439" s="208">
        <v>0.3</v>
      </c>
      <c r="M439" s="43">
        <v>18</v>
      </c>
      <c r="N439" s="208">
        <v>0.3</v>
      </c>
      <c r="O439" s="43">
        <v>18</v>
      </c>
      <c r="P439" s="205">
        <v>0.3</v>
      </c>
      <c r="Q439" s="82"/>
      <c r="R439" s="82"/>
      <c r="S439" s="82"/>
      <c r="T439" s="82"/>
      <c r="U439" s="82"/>
      <c r="V439" s="82"/>
      <c r="W439" s="82"/>
      <c r="X439" s="88"/>
    </row>
    <row r="440" spans="1:24" ht="11.25" customHeight="1">
      <c r="A440" s="88"/>
      <c r="B440" s="82"/>
      <c r="C440" s="84" t="s">
        <v>127</v>
      </c>
      <c r="D440" s="213" t="s">
        <v>167</v>
      </c>
      <c r="E440" s="214"/>
      <c r="F440" s="102"/>
      <c r="G440" s="43">
        <v>12</v>
      </c>
      <c r="H440" s="208">
        <v>0.3</v>
      </c>
      <c r="I440" s="43">
        <v>12</v>
      </c>
      <c r="J440" s="208">
        <v>0.3</v>
      </c>
      <c r="K440" s="43">
        <v>12</v>
      </c>
      <c r="L440" s="208">
        <v>0.3</v>
      </c>
      <c r="M440" s="43">
        <v>12</v>
      </c>
      <c r="N440" s="208">
        <v>0.3</v>
      </c>
      <c r="O440" s="43">
        <v>12</v>
      </c>
      <c r="P440" s="205">
        <v>0.3</v>
      </c>
      <c r="Q440" s="82"/>
      <c r="R440" s="82"/>
      <c r="S440" s="82"/>
      <c r="T440" s="82"/>
      <c r="U440" s="82"/>
      <c r="V440" s="82"/>
      <c r="W440" s="82"/>
      <c r="X440" s="88"/>
    </row>
    <row r="441" spans="1:24" ht="11.25" customHeight="1">
      <c r="A441" s="88"/>
      <c r="B441" s="82"/>
      <c r="C441" s="84" t="s">
        <v>169</v>
      </c>
      <c r="D441" s="213" t="s">
        <v>167</v>
      </c>
      <c r="E441" s="214"/>
      <c r="F441" s="102"/>
      <c r="G441" s="43">
        <v>12</v>
      </c>
      <c r="H441" s="208">
        <v>0.3</v>
      </c>
      <c r="I441" s="43">
        <v>12</v>
      </c>
      <c r="J441" s="208">
        <v>0.3</v>
      </c>
      <c r="K441" s="43">
        <v>12</v>
      </c>
      <c r="L441" s="208">
        <v>0.3</v>
      </c>
      <c r="M441" s="43">
        <v>12</v>
      </c>
      <c r="N441" s="208">
        <v>0.3</v>
      </c>
      <c r="O441" s="43">
        <v>12</v>
      </c>
      <c r="P441" s="205">
        <v>0.3</v>
      </c>
      <c r="Q441" s="82"/>
      <c r="R441" s="82"/>
      <c r="S441" s="82"/>
      <c r="T441" s="82"/>
      <c r="U441" s="82"/>
      <c r="V441" s="82"/>
      <c r="W441" s="82"/>
      <c r="X441" s="88"/>
    </row>
    <row r="442" spans="1:24" ht="11.25" customHeight="1">
      <c r="A442" s="88"/>
      <c r="B442" s="82"/>
      <c r="C442" s="84" t="s">
        <v>170</v>
      </c>
      <c r="D442" s="213" t="s">
        <v>171</v>
      </c>
      <c r="E442" s="214"/>
      <c r="F442" s="102"/>
      <c r="G442" s="43">
        <v>6</v>
      </c>
      <c r="H442" s="208">
        <v>0.1</v>
      </c>
      <c r="I442" s="43">
        <v>6</v>
      </c>
      <c r="J442" s="208">
        <v>0.1</v>
      </c>
      <c r="K442" s="43">
        <v>6</v>
      </c>
      <c r="L442" s="208">
        <v>0.1</v>
      </c>
      <c r="M442" s="43">
        <v>6</v>
      </c>
      <c r="N442" s="208">
        <v>0.1</v>
      </c>
      <c r="O442" s="43">
        <v>6</v>
      </c>
      <c r="P442" s="205">
        <v>0.1</v>
      </c>
      <c r="Q442" s="82"/>
      <c r="R442" s="82"/>
      <c r="S442" s="82"/>
      <c r="T442" s="82"/>
      <c r="U442" s="82"/>
      <c r="V442" s="82"/>
      <c r="W442" s="82"/>
      <c r="X442" s="88"/>
    </row>
    <row r="443" spans="1:24" ht="11.25" customHeight="1">
      <c r="A443" s="88"/>
      <c r="B443" s="82"/>
      <c r="C443" s="84" t="s">
        <v>172</v>
      </c>
      <c r="D443" s="213" t="s">
        <v>171</v>
      </c>
      <c r="E443" s="214"/>
      <c r="F443" s="102"/>
      <c r="G443" s="43">
        <v>1</v>
      </c>
      <c r="H443" s="208">
        <v>1</v>
      </c>
      <c r="I443" s="43">
        <v>1</v>
      </c>
      <c r="J443" s="208">
        <v>1</v>
      </c>
      <c r="K443" s="43">
        <v>1</v>
      </c>
      <c r="L443" s="208">
        <v>1</v>
      </c>
      <c r="M443" s="43">
        <v>1</v>
      </c>
      <c r="N443" s="208">
        <v>0.3</v>
      </c>
      <c r="O443" s="43">
        <v>1</v>
      </c>
      <c r="P443" s="205">
        <v>1</v>
      </c>
      <c r="Q443" s="82"/>
      <c r="R443" s="82"/>
      <c r="S443" s="82"/>
      <c r="T443" s="82"/>
      <c r="U443" s="82"/>
      <c r="V443" s="82"/>
      <c r="W443" s="82"/>
      <c r="X443" s="88"/>
    </row>
    <row r="444" spans="1:24" ht="11.25" customHeight="1">
      <c r="A444" s="88"/>
      <c r="B444" s="82"/>
      <c r="C444" s="84" t="s">
        <v>163</v>
      </c>
      <c r="D444" s="213" t="s">
        <v>173</v>
      </c>
      <c r="E444" s="214"/>
      <c r="F444" s="102"/>
      <c r="G444" s="43">
        <v>24</v>
      </c>
      <c r="H444" s="208">
        <v>0.5</v>
      </c>
      <c r="I444" s="43">
        <v>24</v>
      </c>
      <c r="J444" s="208">
        <v>0.5</v>
      </c>
      <c r="K444" s="43">
        <v>24</v>
      </c>
      <c r="L444" s="208">
        <v>0.5</v>
      </c>
      <c r="M444" s="43">
        <v>24</v>
      </c>
      <c r="N444" s="208">
        <v>0.5</v>
      </c>
      <c r="O444" s="43">
        <v>24</v>
      </c>
      <c r="P444" s="205">
        <v>0.5</v>
      </c>
      <c r="Q444" s="82"/>
      <c r="R444" s="82"/>
      <c r="S444" s="82"/>
      <c r="T444" s="82"/>
      <c r="U444" s="82"/>
      <c r="V444" s="82"/>
      <c r="W444" s="82"/>
      <c r="X444" s="88"/>
    </row>
    <row r="445" spans="1:24" ht="11.25" customHeight="1">
      <c r="A445" s="88"/>
      <c r="B445" s="82"/>
      <c r="C445" s="84"/>
      <c r="D445" s="213"/>
      <c r="E445" s="214"/>
      <c r="F445" s="102"/>
      <c r="G445" s="43"/>
      <c r="H445" s="208"/>
      <c r="I445" s="43"/>
      <c r="J445" s="208"/>
      <c r="K445" s="43"/>
      <c r="L445" s="208"/>
      <c r="M445" s="43"/>
      <c r="N445" s="208"/>
      <c r="O445" s="43"/>
      <c r="P445" s="205"/>
      <c r="Q445" s="82"/>
      <c r="R445" s="82"/>
      <c r="S445" s="82"/>
      <c r="T445" s="82"/>
      <c r="U445" s="82"/>
      <c r="V445" s="82"/>
      <c r="W445" s="82"/>
      <c r="X445" s="88"/>
    </row>
    <row r="446" spans="1:24" ht="11.25" customHeight="1">
      <c r="A446" s="88"/>
      <c r="B446" s="82"/>
      <c r="C446" s="84"/>
      <c r="D446" s="213"/>
      <c r="E446" s="214"/>
      <c r="F446" s="102"/>
      <c r="G446" s="43"/>
      <c r="H446" s="208"/>
      <c r="I446" s="43"/>
      <c r="J446" s="208"/>
      <c r="K446" s="43"/>
      <c r="L446" s="208"/>
      <c r="M446" s="43"/>
      <c r="N446" s="208"/>
      <c r="O446" s="43"/>
      <c r="P446" s="205"/>
      <c r="Q446" s="82"/>
      <c r="R446" s="82"/>
      <c r="S446" s="82"/>
      <c r="T446" s="82"/>
      <c r="U446" s="82"/>
      <c r="V446" s="82"/>
      <c r="W446" s="82"/>
      <c r="X446" s="88"/>
    </row>
    <row r="447" spans="1:24" ht="11.25" customHeight="1">
      <c r="A447" s="88"/>
      <c r="B447" s="82"/>
      <c r="C447" s="84"/>
      <c r="D447" s="213"/>
      <c r="E447" s="214"/>
      <c r="F447" s="102"/>
      <c r="G447" s="43"/>
      <c r="H447" s="208"/>
      <c r="I447" s="43"/>
      <c r="J447" s="208"/>
      <c r="K447" s="43"/>
      <c r="L447" s="208"/>
      <c r="M447" s="43"/>
      <c r="N447" s="208"/>
      <c r="O447" s="43"/>
      <c r="P447" s="205"/>
      <c r="Q447" s="82"/>
      <c r="R447" s="82"/>
      <c r="S447" s="82"/>
      <c r="T447" s="82"/>
      <c r="U447" s="82"/>
      <c r="V447" s="82"/>
      <c r="W447" s="82"/>
      <c r="X447" s="88"/>
    </row>
    <row r="448" spans="1:24" ht="11.25" customHeight="1">
      <c r="A448" s="88"/>
      <c r="B448" s="82"/>
      <c r="C448" s="84"/>
      <c r="D448" s="213"/>
      <c r="E448" s="214"/>
      <c r="F448" s="102"/>
      <c r="G448" s="43"/>
      <c r="H448" s="208"/>
      <c r="I448" s="43"/>
      <c r="J448" s="208"/>
      <c r="K448" s="43"/>
      <c r="L448" s="208"/>
      <c r="M448" s="43"/>
      <c r="N448" s="208"/>
      <c r="O448" s="43"/>
      <c r="P448" s="205"/>
      <c r="Q448" s="82"/>
      <c r="R448" s="82"/>
      <c r="S448" s="82"/>
      <c r="T448" s="82"/>
      <c r="U448" s="82"/>
      <c r="V448" s="82"/>
      <c r="W448" s="82"/>
      <c r="X448" s="88"/>
    </row>
    <row r="449" spans="1:24" ht="11.25" customHeight="1">
      <c r="A449" s="88"/>
      <c r="B449" s="82"/>
      <c r="C449" s="84"/>
      <c r="D449" s="213"/>
      <c r="E449" s="214"/>
      <c r="F449" s="102"/>
      <c r="G449" s="43"/>
      <c r="H449" s="208"/>
      <c r="I449" s="43"/>
      <c r="J449" s="208"/>
      <c r="K449" s="43"/>
      <c r="L449" s="208"/>
      <c r="M449" s="43"/>
      <c r="N449" s="208"/>
      <c r="O449" s="43"/>
      <c r="P449" s="205"/>
      <c r="Q449" s="82"/>
      <c r="R449" s="82"/>
      <c r="S449" s="82"/>
      <c r="T449" s="82"/>
      <c r="U449" s="82"/>
      <c r="V449" s="82"/>
      <c r="W449" s="82"/>
      <c r="X449" s="88"/>
    </row>
    <row r="450" spans="1:24" ht="11.25" customHeight="1">
      <c r="A450" s="88"/>
      <c r="B450" s="82"/>
      <c r="C450" s="84"/>
      <c r="D450" s="213"/>
      <c r="E450" s="214"/>
      <c r="F450" s="102"/>
      <c r="G450" s="43"/>
      <c r="H450" s="208"/>
      <c r="I450" s="43"/>
      <c r="J450" s="208"/>
      <c r="K450" s="43"/>
      <c r="L450" s="208"/>
      <c r="M450" s="43"/>
      <c r="N450" s="208"/>
      <c r="O450" s="43"/>
      <c r="P450" s="205"/>
      <c r="Q450" s="82"/>
      <c r="R450" s="82"/>
      <c r="S450" s="82"/>
      <c r="T450" s="82"/>
      <c r="U450" s="82"/>
      <c r="V450" s="82"/>
      <c r="W450" s="82"/>
      <c r="X450" s="88"/>
    </row>
    <row r="451" spans="1:24" ht="11.25" customHeight="1">
      <c r="A451" s="88"/>
      <c r="B451" s="82"/>
      <c r="C451" s="84"/>
      <c r="D451" s="213"/>
      <c r="E451" s="214"/>
      <c r="F451" s="102"/>
      <c r="G451" s="43"/>
      <c r="H451" s="208"/>
      <c r="I451" s="43"/>
      <c r="J451" s="208"/>
      <c r="K451" s="43"/>
      <c r="L451" s="208"/>
      <c r="M451" s="43"/>
      <c r="N451" s="208"/>
      <c r="O451" s="43"/>
      <c r="P451" s="205"/>
      <c r="Q451" s="82"/>
      <c r="R451" s="82"/>
      <c r="S451" s="82"/>
      <c r="T451" s="82"/>
      <c r="U451" s="82"/>
      <c r="V451" s="82"/>
      <c r="W451" s="82"/>
      <c r="X451" s="88"/>
    </row>
    <row r="452" spans="1:24" ht="11.25" customHeight="1">
      <c r="A452" s="88"/>
      <c r="B452" s="82"/>
      <c r="C452" s="84"/>
      <c r="D452" s="213"/>
      <c r="E452" s="214"/>
      <c r="F452" s="102"/>
      <c r="G452" s="43"/>
      <c r="H452" s="208"/>
      <c r="I452" s="43"/>
      <c r="J452" s="208"/>
      <c r="K452" s="43"/>
      <c r="L452" s="208"/>
      <c r="M452" s="43"/>
      <c r="N452" s="208"/>
      <c r="O452" s="43"/>
      <c r="P452" s="205"/>
      <c r="Q452" s="82"/>
      <c r="R452" s="82"/>
      <c r="S452" s="82"/>
      <c r="T452" s="82"/>
      <c r="U452" s="82"/>
      <c r="V452" s="82"/>
      <c r="W452" s="82"/>
      <c r="X452" s="88"/>
    </row>
    <row r="453" spans="1:24" ht="11.25" customHeight="1">
      <c r="A453" s="88"/>
      <c r="B453" s="82"/>
      <c r="C453" s="84"/>
      <c r="D453" s="213"/>
      <c r="E453" s="214"/>
      <c r="F453" s="102"/>
      <c r="G453" s="43"/>
      <c r="H453" s="208"/>
      <c r="I453" s="43"/>
      <c r="J453" s="208"/>
      <c r="K453" s="43"/>
      <c r="L453" s="208"/>
      <c r="M453" s="43"/>
      <c r="N453" s="208"/>
      <c r="O453" s="43"/>
      <c r="P453" s="205"/>
      <c r="Q453" s="82"/>
      <c r="R453" s="82"/>
      <c r="S453" s="82"/>
      <c r="T453" s="82"/>
      <c r="U453" s="82"/>
      <c r="V453" s="82"/>
      <c r="W453" s="82"/>
      <c r="X453" s="88"/>
    </row>
    <row r="454" spans="1:24" ht="11.25" customHeight="1">
      <c r="A454" s="88"/>
      <c r="B454" s="82"/>
      <c r="C454" s="84"/>
      <c r="D454" s="213"/>
      <c r="E454" s="214"/>
      <c r="F454" s="102"/>
      <c r="G454" s="43"/>
      <c r="H454" s="208"/>
      <c r="I454" s="43"/>
      <c r="J454" s="208"/>
      <c r="K454" s="43"/>
      <c r="L454" s="208"/>
      <c r="M454" s="43"/>
      <c r="N454" s="208"/>
      <c r="O454" s="43"/>
      <c r="P454" s="205"/>
      <c r="Q454" s="82"/>
      <c r="R454" s="82"/>
      <c r="S454" s="82"/>
      <c r="T454" s="82"/>
      <c r="U454" s="82"/>
      <c r="V454" s="82"/>
      <c r="W454" s="82"/>
      <c r="X454" s="88"/>
    </row>
    <row r="455" spans="1:24" ht="11.25" customHeight="1">
      <c r="A455" s="88"/>
      <c r="B455" s="82"/>
      <c r="C455" s="84"/>
      <c r="D455" s="213"/>
      <c r="E455" s="214"/>
      <c r="F455" s="102"/>
      <c r="G455" s="43"/>
      <c r="H455" s="208"/>
      <c r="I455" s="43"/>
      <c r="J455" s="208"/>
      <c r="K455" s="43"/>
      <c r="L455" s="208"/>
      <c r="M455" s="43"/>
      <c r="N455" s="208"/>
      <c r="O455" s="43"/>
      <c r="P455" s="205"/>
      <c r="Q455" s="82"/>
      <c r="R455" s="82"/>
      <c r="S455" s="82"/>
      <c r="T455" s="82"/>
      <c r="U455" s="82"/>
      <c r="V455" s="82"/>
      <c r="W455" s="82"/>
      <c r="X455" s="88"/>
    </row>
    <row r="456" spans="1:24" ht="11.25" customHeight="1">
      <c r="A456" s="88"/>
      <c r="B456" s="82"/>
      <c r="C456" s="84"/>
      <c r="D456" s="213"/>
      <c r="E456" s="214"/>
      <c r="F456" s="102"/>
      <c r="G456" s="43"/>
      <c r="H456" s="208"/>
      <c r="I456" s="43"/>
      <c r="J456" s="208"/>
      <c r="K456" s="43"/>
      <c r="L456" s="208"/>
      <c r="M456" s="43"/>
      <c r="N456" s="208"/>
      <c r="O456" s="43"/>
      <c r="P456" s="205"/>
      <c r="Q456" s="82"/>
      <c r="R456" s="82"/>
      <c r="S456" s="82"/>
      <c r="T456" s="82"/>
      <c r="U456" s="82"/>
      <c r="V456" s="82"/>
      <c r="W456" s="82"/>
      <c r="X456" s="88"/>
    </row>
    <row r="457" spans="1:24" ht="11.25" customHeight="1">
      <c r="A457" s="88"/>
      <c r="B457" s="82"/>
      <c r="C457" s="84"/>
      <c r="D457" s="213"/>
      <c r="E457" s="214"/>
      <c r="F457" s="102"/>
      <c r="G457" s="43"/>
      <c r="H457" s="208"/>
      <c r="I457" s="43"/>
      <c r="J457" s="208"/>
      <c r="K457" s="43"/>
      <c r="L457" s="208"/>
      <c r="M457" s="43"/>
      <c r="N457" s="208"/>
      <c r="O457" s="43"/>
      <c r="P457" s="205"/>
      <c r="Q457" s="82"/>
      <c r="R457" s="82"/>
      <c r="S457" s="82"/>
      <c r="T457" s="82"/>
      <c r="U457" s="82"/>
      <c r="V457" s="82"/>
      <c r="W457" s="82"/>
      <c r="X457" s="88"/>
    </row>
    <row r="458" spans="1:24" ht="11.25" customHeight="1">
      <c r="A458" s="88"/>
      <c r="B458" s="82"/>
      <c r="C458" s="84"/>
      <c r="D458" s="213"/>
      <c r="E458" s="214"/>
      <c r="F458" s="102"/>
      <c r="G458" s="43"/>
      <c r="H458" s="208"/>
      <c r="I458" s="43"/>
      <c r="J458" s="208"/>
      <c r="K458" s="43"/>
      <c r="L458" s="208"/>
      <c r="M458" s="43"/>
      <c r="N458" s="208"/>
      <c r="O458" s="43"/>
      <c r="P458" s="205"/>
      <c r="Q458" s="82"/>
      <c r="R458" s="82"/>
      <c r="S458" s="82"/>
      <c r="T458" s="82"/>
      <c r="U458" s="82"/>
      <c r="V458" s="82"/>
      <c r="W458" s="82"/>
      <c r="X458" s="88"/>
    </row>
    <row r="459" spans="1:24" ht="11.25" customHeight="1">
      <c r="A459" s="88"/>
      <c r="B459" s="82"/>
      <c r="C459" s="84"/>
      <c r="D459" s="213"/>
      <c r="E459" s="214"/>
      <c r="F459" s="102"/>
      <c r="G459" s="43"/>
      <c r="H459" s="208"/>
      <c r="I459" s="43"/>
      <c r="J459" s="208"/>
      <c r="K459" s="43"/>
      <c r="L459" s="208"/>
      <c r="M459" s="43"/>
      <c r="N459" s="208"/>
      <c r="O459" s="43"/>
      <c r="P459" s="205"/>
      <c r="Q459" s="82"/>
      <c r="R459" s="82"/>
      <c r="S459" s="82"/>
      <c r="T459" s="82"/>
      <c r="U459" s="82"/>
      <c r="V459" s="82"/>
      <c r="W459" s="82"/>
      <c r="X459" s="88"/>
    </row>
    <row r="460" spans="1:24" ht="11.25" customHeight="1">
      <c r="A460" s="88"/>
      <c r="B460" s="82"/>
      <c r="C460" s="84"/>
      <c r="D460" s="213"/>
      <c r="E460" s="214"/>
      <c r="F460" s="102"/>
      <c r="G460" s="43"/>
      <c r="H460" s="208"/>
      <c r="I460" s="43"/>
      <c r="J460" s="208"/>
      <c r="K460" s="43"/>
      <c r="L460" s="208"/>
      <c r="M460" s="43"/>
      <c r="N460" s="208"/>
      <c r="O460" s="43"/>
      <c r="P460" s="205"/>
      <c r="Q460" s="82"/>
      <c r="R460" s="82"/>
      <c r="S460" s="82"/>
      <c r="T460" s="82"/>
      <c r="U460" s="82"/>
      <c r="V460" s="82"/>
      <c r="W460" s="82"/>
      <c r="X460" s="88"/>
    </row>
    <row r="461" spans="1:24" ht="11.25" customHeight="1">
      <c r="A461" s="88"/>
      <c r="B461" s="82"/>
      <c r="C461" s="84"/>
      <c r="D461" s="213"/>
      <c r="E461" s="214"/>
      <c r="F461" s="102"/>
      <c r="G461" s="43"/>
      <c r="H461" s="208"/>
      <c r="I461" s="43"/>
      <c r="J461" s="208"/>
      <c r="K461" s="43"/>
      <c r="L461" s="208"/>
      <c r="M461" s="43"/>
      <c r="N461" s="208"/>
      <c r="O461" s="43"/>
      <c r="P461" s="205"/>
      <c r="Q461" s="82"/>
      <c r="R461" s="82"/>
      <c r="S461" s="82"/>
      <c r="T461" s="82"/>
      <c r="U461" s="82"/>
      <c r="V461" s="82"/>
      <c r="W461" s="82"/>
      <c r="X461" s="88"/>
    </row>
    <row r="462" spans="1:24" ht="11.25" customHeight="1">
      <c r="A462" s="88"/>
      <c r="B462" s="82"/>
      <c r="C462" s="84"/>
      <c r="D462" s="213"/>
      <c r="E462" s="214"/>
      <c r="F462" s="102"/>
      <c r="G462" s="43"/>
      <c r="H462" s="208"/>
      <c r="I462" s="43"/>
      <c r="J462" s="208"/>
      <c r="K462" s="43"/>
      <c r="L462" s="208"/>
      <c r="M462" s="43"/>
      <c r="N462" s="208"/>
      <c r="O462" s="43"/>
      <c r="P462" s="205"/>
      <c r="Q462" s="82"/>
      <c r="R462" s="82"/>
      <c r="S462" s="82"/>
      <c r="T462" s="82"/>
      <c r="U462" s="82"/>
      <c r="V462" s="82"/>
      <c r="W462" s="82"/>
      <c r="X462" s="88"/>
    </row>
    <row r="463" spans="1:24" ht="11.25" customHeight="1">
      <c r="A463" s="88"/>
      <c r="B463" s="82"/>
      <c r="C463" s="84"/>
      <c r="D463" s="213"/>
      <c r="E463" s="214"/>
      <c r="F463" s="102"/>
      <c r="G463" s="43"/>
      <c r="H463" s="208"/>
      <c r="I463" s="43"/>
      <c r="J463" s="208"/>
      <c r="K463" s="43"/>
      <c r="L463" s="208"/>
      <c r="M463" s="43"/>
      <c r="N463" s="208"/>
      <c r="O463" s="43"/>
      <c r="P463" s="205"/>
      <c r="Q463" s="82"/>
      <c r="R463" s="82"/>
      <c r="S463" s="82"/>
      <c r="T463" s="82"/>
      <c r="U463" s="82"/>
      <c r="V463" s="82"/>
      <c r="W463" s="82"/>
      <c r="X463" s="88"/>
    </row>
    <row r="464" spans="1:24" ht="11.25" customHeight="1">
      <c r="A464" s="88"/>
      <c r="B464" s="82"/>
      <c r="C464" s="84"/>
      <c r="D464" s="213"/>
      <c r="E464" s="214"/>
      <c r="F464" s="102"/>
      <c r="G464" s="43"/>
      <c r="H464" s="208"/>
      <c r="I464" s="43"/>
      <c r="J464" s="208"/>
      <c r="K464" s="43"/>
      <c r="L464" s="208"/>
      <c r="M464" s="43"/>
      <c r="N464" s="208"/>
      <c r="O464" s="43"/>
      <c r="P464" s="205"/>
      <c r="Q464" s="82"/>
      <c r="R464" s="82"/>
      <c r="S464" s="82"/>
      <c r="T464" s="82"/>
      <c r="U464" s="82"/>
      <c r="V464" s="82"/>
      <c r="W464" s="82"/>
      <c r="X464" s="88"/>
    </row>
    <row r="465" spans="1:24" ht="11.25" customHeight="1">
      <c r="A465" s="88"/>
      <c r="B465" s="82"/>
      <c r="C465" s="84"/>
      <c r="D465" s="213"/>
      <c r="E465" s="214"/>
      <c r="F465" s="102"/>
      <c r="G465" s="43"/>
      <c r="H465" s="208"/>
      <c r="I465" s="43"/>
      <c r="J465" s="208"/>
      <c r="K465" s="43"/>
      <c r="L465" s="208"/>
      <c r="M465" s="43"/>
      <c r="N465" s="208"/>
      <c r="O465" s="43"/>
      <c r="P465" s="205"/>
      <c r="Q465" s="82"/>
      <c r="R465" s="82"/>
      <c r="S465" s="82"/>
      <c r="T465" s="82"/>
      <c r="U465" s="82"/>
      <c r="V465" s="82"/>
      <c r="W465" s="82"/>
      <c r="X465" s="88"/>
    </row>
    <row r="466" spans="1:24" ht="11.25" customHeight="1">
      <c r="A466" s="88"/>
      <c r="B466" s="82"/>
      <c r="C466" s="84"/>
      <c r="D466" s="213"/>
      <c r="E466" s="214"/>
      <c r="F466" s="102"/>
      <c r="G466" s="43"/>
      <c r="H466" s="208"/>
      <c r="I466" s="43"/>
      <c r="J466" s="208"/>
      <c r="K466" s="43"/>
      <c r="L466" s="208"/>
      <c r="M466" s="43"/>
      <c r="N466" s="208"/>
      <c r="O466" s="43"/>
      <c r="P466" s="205"/>
      <c r="Q466" s="82"/>
      <c r="R466" s="82"/>
      <c r="S466" s="82"/>
      <c r="T466" s="82"/>
      <c r="U466" s="82"/>
      <c r="V466" s="82"/>
      <c r="W466" s="82"/>
      <c r="X466" s="88"/>
    </row>
    <row r="467" spans="1:24" ht="11.25" customHeight="1">
      <c r="A467" s="88"/>
      <c r="B467" s="82"/>
      <c r="C467" s="84"/>
      <c r="D467" s="213"/>
      <c r="E467" s="214"/>
      <c r="F467" s="102"/>
      <c r="G467" s="43"/>
      <c r="H467" s="208"/>
      <c r="I467" s="43"/>
      <c r="J467" s="208"/>
      <c r="K467" s="43"/>
      <c r="L467" s="208"/>
      <c r="M467" s="43"/>
      <c r="N467" s="208"/>
      <c r="O467" s="43"/>
      <c r="P467" s="205"/>
      <c r="Q467" s="82"/>
      <c r="R467" s="82"/>
      <c r="S467" s="82"/>
      <c r="T467" s="82"/>
      <c r="U467" s="82"/>
      <c r="V467" s="82"/>
      <c r="W467" s="82"/>
      <c r="X467" s="88"/>
    </row>
    <row r="468" spans="1:24" ht="11.25" customHeight="1">
      <c r="A468" s="88"/>
      <c r="B468" s="82"/>
      <c r="C468" s="84"/>
      <c r="D468" s="213"/>
      <c r="E468" s="214"/>
      <c r="F468" s="102"/>
      <c r="G468" s="43"/>
      <c r="H468" s="208"/>
      <c r="I468" s="43"/>
      <c r="J468" s="208"/>
      <c r="K468" s="43"/>
      <c r="L468" s="208"/>
      <c r="M468" s="43"/>
      <c r="N468" s="208"/>
      <c r="O468" s="43"/>
      <c r="P468" s="205"/>
      <c r="Q468" s="82"/>
      <c r="R468" s="82"/>
      <c r="S468" s="82"/>
      <c r="T468" s="82"/>
      <c r="U468" s="82"/>
      <c r="V468" s="82"/>
      <c r="W468" s="82"/>
      <c r="X468" s="88"/>
    </row>
    <row r="469" spans="1:24" ht="11.25" customHeight="1">
      <c r="A469" s="88"/>
      <c r="B469" s="82"/>
      <c r="C469" s="84"/>
      <c r="D469" s="213"/>
      <c r="E469" s="214"/>
      <c r="F469" s="102"/>
      <c r="G469" s="43"/>
      <c r="H469" s="208"/>
      <c r="I469" s="43"/>
      <c r="J469" s="208"/>
      <c r="K469" s="43"/>
      <c r="L469" s="208"/>
      <c r="M469" s="43"/>
      <c r="N469" s="208"/>
      <c r="O469" s="43"/>
      <c r="P469" s="205"/>
      <c r="Q469" s="82"/>
      <c r="R469" s="82"/>
      <c r="S469" s="82"/>
      <c r="T469" s="82"/>
      <c r="U469" s="82"/>
      <c r="V469" s="82"/>
      <c r="W469" s="82"/>
      <c r="X469" s="88"/>
    </row>
    <row r="470" spans="1:24" ht="11.25" customHeight="1">
      <c r="A470" s="88"/>
      <c r="B470" s="82"/>
      <c r="C470" s="84"/>
      <c r="D470" s="213"/>
      <c r="E470" s="214"/>
      <c r="F470" s="102"/>
      <c r="G470" s="43"/>
      <c r="H470" s="208"/>
      <c r="I470" s="43"/>
      <c r="J470" s="208"/>
      <c r="K470" s="43"/>
      <c r="L470" s="208"/>
      <c r="M470" s="43"/>
      <c r="N470" s="208"/>
      <c r="O470" s="43"/>
      <c r="P470" s="205"/>
      <c r="Q470" s="82"/>
      <c r="R470" s="82"/>
      <c r="S470" s="82"/>
      <c r="T470" s="82"/>
      <c r="U470" s="82"/>
      <c r="V470" s="82"/>
      <c r="W470" s="82"/>
      <c r="X470" s="88"/>
    </row>
    <row r="471" spans="1:24" ht="11.25" customHeight="1">
      <c r="A471" s="88"/>
      <c r="B471" s="82"/>
      <c r="C471" s="84"/>
      <c r="D471" s="213"/>
      <c r="E471" s="214"/>
      <c r="F471" s="102"/>
      <c r="G471" s="43"/>
      <c r="H471" s="208"/>
      <c r="I471" s="43"/>
      <c r="J471" s="208"/>
      <c r="K471" s="43"/>
      <c r="L471" s="208"/>
      <c r="M471" s="43"/>
      <c r="N471" s="208"/>
      <c r="O471" s="43"/>
      <c r="P471" s="205"/>
      <c r="Q471" s="82"/>
      <c r="R471" s="82"/>
      <c r="S471" s="82"/>
      <c r="T471" s="82"/>
      <c r="U471" s="82"/>
      <c r="V471" s="82"/>
      <c r="W471" s="82"/>
      <c r="X471" s="88"/>
    </row>
    <row r="472" spans="1:24" ht="11.25" customHeight="1">
      <c r="A472" s="88"/>
      <c r="B472" s="82"/>
      <c r="C472" s="84"/>
      <c r="D472" s="213"/>
      <c r="E472" s="214"/>
      <c r="F472" s="102"/>
      <c r="G472" s="43"/>
      <c r="H472" s="208"/>
      <c r="I472" s="43"/>
      <c r="J472" s="208"/>
      <c r="K472" s="43"/>
      <c r="L472" s="208"/>
      <c r="M472" s="43"/>
      <c r="N472" s="208"/>
      <c r="O472" s="43"/>
      <c r="P472" s="205"/>
      <c r="Q472" s="82"/>
      <c r="R472" s="82"/>
      <c r="S472" s="82"/>
      <c r="T472" s="82"/>
      <c r="U472" s="82"/>
      <c r="V472" s="82"/>
      <c r="W472" s="82"/>
      <c r="X472" s="88"/>
    </row>
    <row r="473" spans="1:24" ht="11.25" customHeight="1">
      <c r="A473" s="88"/>
      <c r="B473" s="82"/>
      <c r="C473" s="84"/>
      <c r="D473" s="213"/>
      <c r="E473" s="214"/>
      <c r="F473" s="102"/>
      <c r="G473" s="43"/>
      <c r="H473" s="208"/>
      <c r="I473" s="43"/>
      <c r="J473" s="208"/>
      <c r="K473" s="43"/>
      <c r="L473" s="208"/>
      <c r="M473" s="43"/>
      <c r="N473" s="208"/>
      <c r="O473" s="43"/>
      <c r="P473" s="205"/>
      <c r="Q473" s="82"/>
      <c r="R473" s="82"/>
      <c r="S473" s="82"/>
      <c r="T473" s="82"/>
      <c r="U473" s="82"/>
      <c r="V473" s="82"/>
      <c r="W473" s="82"/>
      <c r="X473" s="88"/>
    </row>
    <row r="474" spans="1:24" ht="11.25" customHeight="1">
      <c r="A474" s="88"/>
      <c r="B474" s="82"/>
      <c r="C474" s="84"/>
      <c r="D474" s="213"/>
      <c r="E474" s="214"/>
      <c r="F474" s="102"/>
      <c r="G474" s="43"/>
      <c r="H474" s="208"/>
      <c r="I474" s="43"/>
      <c r="J474" s="208"/>
      <c r="K474" s="43"/>
      <c r="L474" s="208"/>
      <c r="M474" s="43"/>
      <c r="N474" s="208"/>
      <c r="O474" s="43"/>
      <c r="P474" s="205"/>
      <c r="Q474" s="82"/>
      <c r="R474" s="82"/>
      <c r="S474" s="82"/>
      <c r="T474" s="82"/>
      <c r="U474" s="82"/>
      <c r="V474" s="82"/>
      <c r="W474" s="82"/>
      <c r="X474" s="88"/>
    </row>
    <row r="475" spans="1:24" ht="11.25" customHeight="1">
      <c r="A475" s="88"/>
      <c r="B475" s="82"/>
      <c r="C475" s="84"/>
      <c r="D475" s="213"/>
      <c r="E475" s="214"/>
      <c r="F475" s="102"/>
      <c r="G475" s="43"/>
      <c r="H475" s="208"/>
      <c r="I475" s="43"/>
      <c r="J475" s="208"/>
      <c r="K475" s="43"/>
      <c r="L475" s="208"/>
      <c r="M475" s="43"/>
      <c r="N475" s="208"/>
      <c r="O475" s="43"/>
      <c r="P475" s="205"/>
      <c r="Q475" s="82"/>
      <c r="R475" s="82"/>
      <c r="S475" s="82"/>
      <c r="T475" s="82"/>
      <c r="U475" s="82"/>
      <c r="V475" s="82"/>
      <c r="W475" s="82"/>
      <c r="X475" s="88"/>
    </row>
    <row r="476" spans="1:24" ht="11.25" customHeight="1">
      <c r="A476" s="88"/>
      <c r="B476" s="82"/>
      <c r="C476" s="84"/>
      <c r="D476" s="213"/>
      <c r="E476" s="214"/>
      <c r="F476" s="102"/>
      <c r="G476" s="43"/>
      <c r="H476" s="208"/>
      <c r="I476" s="43"/>
      <c r="J476" s="208"/>
      <c r="K476" s="43"/>
      <c r="L476" s="208"/>
      <c r="M476" s="43"/>
      <c r="N476" s="208"/>
      <c r="O476" s="43"/>
      <c r="P476" s="205"/>
      <c r="Q476" s="82"/>
      <c r="R476" s="82"/>
      <c r="S476" s="82"/>
      <c r="T476" s="82"/>
      <c r="U476" s="82"/>
      <c r="V476" s="82"/>
      <c r="W476" s="82"/>
      <c r="X476" s="88"/>
    </row>
    <row r="477" spans="1:24" ht="11.25" customHeight="1">
      <c r="A477" s="88"/>
      <c r="B477" s="82"/>
      <c r="C477" s="84"/>
      <c r="D477" s="213"/>
      <c r="E477" s="214"/>
      <c r="F477" s="102"/>
      <c r="G477" s="43"/>
      <c r="H477" s="208"/>
      <c r="I477" s="43"/>
      <c r="J477" s="208"/>
      <c r="K477" s="43"/>
      <c r="L477" s="208"/>
      <c r="M477" s="43"/>
      <c r="N477" s="208"/>
      <c r="O477" s="43"/>
      <c r="P477" s="205"/>
      <c r="Q477" s="82"/>
      <c r="R477" s="82"/>
      <c r="S477" s="82"/>
      <c r="T477" s="82"/>
      <c r="U477" s="82"/>
      <c r="V477" s="82"/>
      <c r="W477" s="82"/>
      <c r="X477" s="88"/>
    </row>
    <row r="478" spans="1:24" ht="11.25" customHeight="1">
      <c r="A478" s="88"/>
      <c r="B478" s="82"/>
      <c r="C478" s="84"/>
      <c r="D478" s="213"/>
      <c r="E478" s="214"/>
      <c r="F478" s="102"/>
      <c r="G478" s="43"/>
      <c r="H478" s="208"/>
      <c r="I478" s="43"/>
      <c r="J478" s="208"/>
      <c r="K478" s="43"/>
      <c r="L478" s="208"/>
      <c r="M478" s="43"/>
      <c r="N478" s="208"/>
      <c r="O478" s="43"/>
      <c r="P478" s="205"/>
      <c r="Q478" s="82"/>
      <c r="R478" s="82"/>
      <c r="S478" s="82"/>
      <c r="T478" s="82"/>
      <c r="U478" s="82"/>
      <c r="V478" s="82"/>
      <c r="W478" s="82"/>
      <c r="X478" s="88"/>
    </row>
    <row r="479" spans="1:24" ht="11.25" customHeight="1">
      <c r="A479" s="88"/>
      <c r="B479" s="82"/>
      <c r="C479" s="84"/>
      <c r="D479" s="213"/>
      <c r="E479" s="214"/>
      <c r="F479" s="102"/>
      <c r="G479" s="43"/>
      <c r="H479" s="208"/>
      <c r="I479" s="43"/>
      <c r="J479" s="208"/>
      <c r="K479" s="43"/>
      <c r="L479" s="208"/>
      <c r="M479" s="43"/>
      <c r="N479" s="208"/>
      <c r="O479" s="43"/>
      <c r="P479" s="205"/>
      <c r="Q479" s="82"/>
      <c r="R479" s="82"/>
      <c r="S479" s="82"/>
      <c r="T479" s="82"/>
      <c r="U479" s="82"/>
      <c r="V479" s="82"/>
      <c r="W479" s="82"/>
      <c r="X479" s="88"/>
    </row>
    <row r="480" spans="1:24" ht="11.25" customHeight="1">
      <c r="A480" s="88"/>
      <c r="B480" s="82"/>
      <c r="C480" s="84"/>
      <c r="D480" s="213"/>
      <c r="E480" s="214"/>
      <c r="F480" s="102"/>
      <c r="G480" s="43"/>
      <c r="H480" s="208"/>
      <c r="I480" s="43"/>
      <c r="J480" s="208"/>
      <c r="K480" s="43"/>
      <c r="L480" s="208"/>
      <c r="M480" s="43"/>
      <c r="N480" s="208"/>
      <c r="O480" s="43"/>
      <c r="P480" s="205"/>
      <c r="Q480" s="82"/>
      <c r="R480" s="82"/>
      <c r="S480" s="82"/>
      <c r="T480" s="82"/>
      <c r="U480" s="82"/>
      <c r="V480" s="82"/>
      <c r="W480" s="82"/>
      <c r="X480" s="88"/>
    </row>
    <row r="481" spans="1:24" ht="11.25" customHeight="1">
      <c r="A481" s="88"/>
      <c r="B481" s="82"/>
      <c r="C481" s="84"/>
      <c r="D481" s="213"/>
      <c r="E481" s="214"/>
      <c r="F481" s="102"/>
      <c r="G481" s="43"/>
      <c r="H481" s="208"/>
      <c r="I481" s="43"/>
      <c r="J481" s="208"/>
      <c r="K481" s="43"/>
      <c r="L481" s="208"/>
      <c r="M481" s="43"/>
      <c r="N481" s="208"/>
      <c r="O481" s="43"/>
      <c r="P481" s="205"/>
      <c r="Q481" s="82"/>
      <c r="R481" s="82"/>
      <c r="S481" s="82"/>
      <c r="T481" s="82"/>
      <c r="U481" s="82"/>
      <c r="V481" s="82"/>
      <c r="W481" s="82"/>
      <c r="X481" s="88"/>
    </row>
    <row r="482" spans="1:24" ht="11.25" customHeight="1">
      <c r="A482" s="88"/>
      <c r="B482" s="82"/>
      <c r="C482" s="84"/>
      <c r="D482" s="213"/>
      <c r="E482" s="214"/>
      <c r="F482" s="102"/>
      <c r="G482" s="43"/>
      <c r="H482" s="208"/>
      <c r="I482" s="43"/>
      <c r="J482" s="208"/>
      <c r="K482" s="43"/>
      <c r="L482" s="208"/>
      <c r="M482" s="43"/>
      <c r="N482" s="208"/>
      <c r="O482" s="43"/>
      <c r="P482" s="205"/>
      <c r="Q482" s="82"/>
      <c r="R482" s="82"/>
      <c r="S482" s="82"/>
      <c r="T482" s="82"/>
      <c r="U482" s="82"/>
      <c r="V482" s="82"/>
      <c r="W482" s="82"/>
      <c r="X482" s="88"/>
    </row>
    <row r="483" spans="1:24" ht="11.25" customHeight="1">
      <c r="A483" s="88"/>
      <c r="B483" s="82"/>
      <c r="C483" s="84"/>
      <c r="D483" s="213"/>
      <c r="E483" s="214"/>
      <c r="F483" s="102"/>
      <c r="G483" s="43"/>
      <c r="H483" s="208"/>
      <c r="I483" s="43"/>
      <c r="J483" s="208"/>
      <c r="K483" s="43"/>
      <c r="L483" s="208"/>
      <c r="M483" s="43"/>
      <c r="N483" s="208"/>
      <c r="O483" s="43"/>
      <c r="P483" s="205"/>
      <c r="Q483" s="82"/>
      <c r="R483" s="82"/>
      <c r="S483" s="82"/>
      <c r="T483" s="82"/>
      <c r="U483" s="82"/>
      <c r="V483" s="82"/>
      <c r="W483" s="82"/>
      <c r="X483" s="88"/>
    </row>
    <row r="484" spans="1:24" ht="11.25" customHeight="1">
      <c r="A484" s="88"/>
      <c r="B484" s="82"/>
      <c r="C484" s="85"/>
      <c r="D484" s="215"/>
      <c r="E484" s="216"/>
      <c r="F484" s="107"/>
      <c r="G484" s="49"/>
      <c r="H484" s="209"/>
      <c r="I484" s="49"/>
      <c r="J484" s="209"/>
      <c r="K484" s="49"/>
      <c r="L484" s="209"/>
      <c r="M484" s="49"/>
      <c r="N484" s="209"/>
      <c r="O484" s="49"/>
      <c r="P484" s="206"/>
      <c r="Q484" s="82"/>
      <c r="R484" s="82"/>
      <c r="S484" s="82"/>
      <c r="T484" s="82"/>
      <c r="U484" s="82"/>
      <c r="V484" s="82"/>
      <c r="W484" s="82"/>
      <c r="X484" s="88"/>
    </row>
    <row r="485" spans="1:24" ht="11.25" customHeight="1">
      <c r="A485" s="88"/>
      <c r="B485" s="82"/>
      <c r="C485" s="82"/>
      <c r="E485" s="101" t="s">
        <v>31</v>
      </c>
      <c r="F485" s="110">
        <f>SUM(F416:F484)</f>
        <v>0</v>
      </c>
      <c r="G485" s="101"/>
      <c r="H485" s="101"/>
      <c r="I485" s="101"/>
      <c r="J485" s="101"/>
      <c r="K485" s="101"/>
      <c r="L485" s="101"/>
      <c r="M485" s="101"/>
      <c r="N485" s="101"/>
      <c r="O485" s="101"/>
      <c r="P485" s="82"/>
      <c r="Q485" s="82"/>
      <c r="R485" s="82"/>
      <c r="S485" s="82"/>
      <c r="T485" s="82"/>
      <c r="U485" s="82"/>
      <c r="V485" s="82"/>
      <c r="W485" s="82"/>
      <c r="X485" s="88"/>
    </row>
    <row r="486" spans="1:24" ht="11.25" customHeight="1">
      <c r="A486" s="88"/>
      <c r="B486" s="82"/>
      <c r="C486" s="82"/>
      <c r="D486" s="82"/>
      <c r="E486" s="82"/>
      <c r="F486" s="82"/>
      <c r="G486" s="82"/>
      <c r="H486" s="82"/>
      <c r="I486" s="82"/>
      <c r="J486" s="82"/>
      <c r="K486" s="82"/>
      <c r="L486" s="82"/>
      <c r="M486" s="82"/>
      <c r="N486" s="82"/>
      <c r="O486" s="82"/>
      <c r="P486" s="82"/>
      <c r="Q486" s="82"/>
      <c r="R486" s="82"/>
      <c r="S486" s="82"/>
      <c r="T486" s="82"/>
      <c r="U486" s="82"/>
      <c r="V486" s="82"/>
      <c r="W486" s="82"/>
      <c r="X486" s="88"/>
    </row>
    <row r="487" spans="1:24" ht="11.25" customHeight="1">
      <c r="A487" s="88"/>
      <c r="B487" s="82"/>
      <c r="C487" s="82"/>
      <c r="D487" s="82"/>
      <c r="E487" s="82"/>
      <c r="F487" s="82"/>
      <c r="G487" s="82"/>
      <c r="H487" s="82"/>
      <c r="I487" s="82"/>
      <c r="J487" s="82"/>
      <c r="K487" s="82"/>
      <c r="L487" s="82"/>
      <c r="M487" s="82"/>
      <c r="N487" s="82"/>
      <c r="O487" s="82"/>
      <c r="P487" s="82"/>
      <c r="Q487" s="82"/>
      <c r="R487" s="82"/>
      <c r="S487" s="82"/>
      <c r="T487" s="82"/>
      <c r="U487" s="82"/>
      <c r="V487" s="82"/>
      <c r="W487" s="82"/>
      <c r="X487" s="88"/>
    </row>
    <row r="488" spans="1:24" ht="11.25" customHeight="1">
      <c r="A488" s="88"/>
      <c r="B488" s="82"/>
      <c r="C488" s="82"/>
      <c r="D488" s="82"/>
      <c r="E488" s="82"/>
      <c r="F488" s="82"/>
      <c r="G488" s="82"/>
      <c r="H488" s="82"/>
      <c r="I488" s="82"/>
      <c r="J488" s="82"/>
      <c r="K488" s="82"/>
      <c r="L488" s="82"/>
      <c r="M488" s="82"/>
      <c r="N488" s="82"/>
      <c r="O488" s="82"/>
      <c r="P488" s="82"/>
      <c r="Q488" s="82"/>
      <c r="R488" s="82"/>
      <c r="S488" s="82"/>
      <c r="T488" s="82"/>
      <c r="U488" s="82"/>
      <c r="V488" s="82"/>
      <c r="W488" s="82"/>
      <c r="X488" s="88"/>
    </row>
    <row r="489" spans="1:24" ht="11.25" customHeight="1">
      <c r="A489" s="88"/>
      <c r="B489" s="82"/>
      <c r="C489" s="82"/>
      <c r="D489" s="82"/>
      <c r="E489" s="82"/>
      <c r="F489" s="82"/>
      <c r="G489" s="82"/>
      <c r="H489" s="82"/>
      <c r="I489" s="82"/>
      <c r="J489" s="82"/>
      <c r="K489" s="82"/>
      <c r="L489" s="82"/>
      <c r="M489" s="82"/>
      <c r="N489" s="82"/>
      <c r="O489" s="82"/>
      <c r="P489" s="82"/>
      <c r="Q489" s="82"/>
      <c r="R489" s="82"/>
      <c r="S489" s="82"/>
      <c r="T489" s="82"/>
      <c r="U489" s="82"/>
      <c r="V489" s="82"/>
      <c r="W489" s="82"/>
      <c r="X489" s="88"/>
    </row>
    <row r="490" spans="1:24" ht="11.25" customHeight="1">
      <c r="A490" s="88"/>
      <c r="B490" s="82"/>
      <c r="C490" s="82"/>
      <c r="D490" s="82"/>
      <c r="E490" s="82"/>
      <c r="F490" s="82"/>
      <c r="G490" s="82"/>
      <c r="H490" s="82"/>
      <c r="I490" s="82"/>
      <c r="J490" s="82"/>
      <c r="K490" s="82"/>
      <c r="L490" s="82"/>
      <c r="M490" s="82"/>
      <c r="N490" s="82"/>
      <c r="O490" s="82"/>
      <c r="P490" s="82"/>
      <c r="Q490" s="82"/>
      <c r="R490" s="82"/>
      <c r="S490" s="82"/>
      <c r="T490" s="82"/>
      <c r="U490" s="82"/>
      <c r="V490" s="82"/>
      <c r="W490" s="82"/>
      <c r="X490" s="88"/>
    </row>
    <row r="491" spans="1:24" ht="11.25" customHeight="1">
      <c r="A491" s="88"/>
      <c r="B491" s="82"/>
      <c r="C491" s="82"/>
      <c r="D491" s="82"/>
      <c r="E491" s="82"/>
      <c r="F491" s="82"/>
      <c r="G491" s="82"/>
      <c r="H491" s="82"/>
      <c r="I491" s="82"/>
      <c r="J491" s="82"/>
      <c r="K491" s="82"/>
      <c r="L491" s="82"/>
      <c r="M491" s="82"/>
      <c r="N491" s="82"/>
      <c r="O491" s="82"/>
      <c r="P491" s="82"/>
      <c r="Q491" s="82"/>
      <c r="R491" s="82"/>
      <c r="S491" s="82"/>
      <c r="T491" s="82"/>
      <c r="U491" s="82"/>
      <c r="V491" s="82"/>
      <c r="W491" s="82"/>
      <c r="X491" s="88"/>
    </row>
    <row r="492" spans="1:24" ht="11.25" customHeight="1">
      <c r="A492" s="88"/>
      <c r="B492" s="82"/>
      <c r="C492" s="82"/>
      <c r="D492" s="82"/>
      <c r="E492" s="82"/>
      <c r="F492" s="82"/>
      <c r="G492" s="82"/>
      <c r="H492" s="82"/>
      <c r="I492" s="82"/>
      <c r="J492" s="82"/>
      <c r="K492" s="82"/>
      <c r="L492" s="82"/>
      <c r="M492" s="82"/>
      <c r="N492" s="82"/>
      <c r="O492" s="82"/>
      <c r="P492" s="82"/>
      <c r="Q492" s="82"/>
      <c r="R492" s="82"/>
      <c r="S492" s="82"/>
      <c r="T492" s="82"/>
      <c r="U492" s="82"/>
      <c r="V492" s="82"/>
      <c r="W492" s="82"/>
      <c r="X492" s="88"/>
    </row>
    <row r="493" spans="1:24" ht="11.25" customHeight="1">
      <c r="A493" s="88"/>
      <c r="B493" s="82"/>
      <c r="C493" s="82"/>
      <c r="D493" s="82"/>
      <c r="E493" s="82"/>
      <c r="F493" s="82"/>
      <c r="G493" s="82"/>
      <c r="H493" s="82"/>
      <c r="I493" s="82"/>
      <c r="J493" s="82"/>
      <c r="K493" s="82"/>
      <c r="L493" s="82"/>
      <c r="M493" s="82"/>
      <c r="N493" s="82"/>
      <c r="O493" s="82"/>
      <c r="P493" s="82"/>
      <c r="Q493" s="82"/>
      <c r="R493" s="82"/>
      <c r="S493" s="82"/>
      <c r="T493" s="82"/>
      <c r="U493" s="82"/>
      <c r="V493" s="82"/>
      <c r="W493" s="82"/>
      <c r="X493" s="88"/>
    </row>
    <row r="494" spans="1:24" ht="11.25" customHeight="1" thickBot="1">
      <c r="A494" s="88"/>
      <c r="B494" s="82"/>
      <c r="C494" s="235" t="s">
        <v>12</v>
      </c>
      <c r="D494" s="235"/>
      <c r="E494" s="82"/>
      <c r="F494" s="82"/>
      <c r="G494" s="82"/>
      <c r="H494" s="82"/>
      <c r="I494" s="82"/>
      <c r="J494" s="82"/>
      <c r="K494" s="82"/>
      <c r="L494" s="82"/>
      <c r="M494" s="82"/>
      <c r="N494" s="82"/>
      <c r="O494" s="82"/>
      <c r="P494" s="82"/>
      <c r="Q494" s="82"/>
      <c r="R494" s="82"/>
      <c r="S494" s="82"/>
      <c r="T494" s="82"/>
      <c r="U494" s="82"/>
      <c r="V494" s="82"/>
      <c r="W494" s="82"/>
      <c r="X494" s="88"/>
    </row>
    <row r="495" spans="1:24" ht="11.25" customHeight="1" thickBot="1" thickTop="1">
      <c r="A495" s="88"/>
      <c r="B495" s="82"/>
      <c r="C495" s="235"/>
      <c r="D495" s="235"/>
      <c r="E495" s="82"/>
      <c r="F495" s="82"/>
      <c r="G495" s="82"/>
      <c r="H495" s="82"/>
      <c r="I495" s="82"/>
      <c r="J495" s="82"/>
      <c r="K495" s="82"/>
      <c r="L495" s="82"/>
      <c r="M495" s="82"/>
      <c r="N495" s="82"/>
      <c r="O495" s="82"/>
      <c r="P495" s="82"/>
      <c r="Q495" s="82"/>
      <c r="R495" s="82"/>
      <c r="S495" s="82"/>
      <c r="T495" s="82"/>
      <c r="U495" s="82"/>
      <c r="V495" s="82"/>
      <c r="W495" s="82"/>
      <c r="X495" s="88"/>
    </row>
    <row r="496" spans="1:24" ht="11.25" customHeight="1" thickTop="1">
      <c r="A496" s="88"/>
      <c r="B496" s="82"/>
      <c r="C496" s="82"/>
      <c r="D496" s="82"/>
      <c r="E496" s="82"/>
      <c r="F496" s="82"/>
      <c r="G496" s="82"/>
      <c r="H496" s="82"/>
      <c r="I496" s="82"/>
      <c r="J496" s="82"/>
      <c r="K496" s="82"/>
      <c r="L496" s="82"/>
      <c r="M496" s="82"/>
      <c r="N496" s="82"/>
      <c r="O496" s="82"/>
      <c r="P496" s="82"/>
      <c r="Q496" s="82"/>
      <c r="R496" s="82"/>
      <c r="S496" s="82"/>
      <c r="T496" s="82"/>
      <c r="U496" s="82"/>
      <c r="V496" s="82"/>
      <c r="W496" s="82"/>
      <c r="X496" s="88"/>
    </row>
    <row r="497" spans="1:24" ht="11.25" customHeight="1">
      <c r="A497" s="88"/>
      <c r="B497" s="82"/>
      <c r="C497" s="82" t="s">
        <v>335</v>
      </c>
      <c r="D497" s="82"/>
      <c r="E497" s="82"/>
      <c r="F497" s="82"/>
      <c r="G497" s="82"/>
      <c r="H497" s="82"/>
      <c r="I497" s="82"/>
      <c r="J497" s="82"/>
      <c r="K497" s="82"/>
      <c r="L497" s="82"/>
      <c r="M497" s="82"/>
      <c r="N497" s="82"/>
      <c r="O497" s="82"/>
      <c r="P497" s="82"/>
      <c r="Q497" s="82"/>
      <c r="R497" s="82"/>
      <c r="S497" s="82"/>
      <c r="T497" s="82"/>
      <c r="U497" s="82"/>
      <c r="V497" s="82"/>
      <c r="W497" s="82"/>
      <c r="X497" s="88"/>
    </row>
    <row r="498" spans="1:24" ht="11.25" customHeight="1">
      <c r="A498" s="88"/>
      <c r="B498" s="82"/>
      <c r="C498" s="82"/>
      <c r="D498" s="82"/>
      <c r="E498" s="82"/>
      <c r="F498" s="82"/>
      <c r="G498" s="82"/>
      <c r="H498" s="82"/>
      <c r="I498" s="82"/>
      <c r="J498" s="82"/>
      <c r="K498" s="82"/>
      <c r="L498" s="82"/>
      <c r="M498" s="82"/>
      <c r="N498" s="82"/>
      <c r="O498" s="82"/>
      <c r="P498" s="82"/>
      <c r="Q498" s="82"/>
      <c r="R498" s="82"/>
      <c r="S498" s="82"/>
      <c r="T498" s="82"/>
      <c r="U498" s="82"/>
      <c r="V498" s="82"/>
      <c r="W498" s="82"/>
      <c r="X498" s="88"/>
    </row>
    <row r="499" spans="1:24" ht="11.25" customHeight="1">
      <c r="A499" s="88"/>
      <c r="B499" s="82"/>
      <c r="C499" s="82"/>
      <c r="D499" s="82"/>
      <c r="E499" s="82"/>
      <c r="F499" s="82"/>
      <c r="G499" s="82"/>
      <c r="H499" s="82"/>
      <c r="I499" s="82"/>
      <c r="J499" s="82"/>
      <c r="K499" s="82"/>
      <c r="L499" s="82"/>
      <c r="M499" s="82"/>
      <c r="N499" s="82"/>
      <c r="O499" s="82"/>
      <c r="P499" s="82"/>
      <c r="Q499" s="82"/>
      <c r="R499" s="82"/>
      <c r="S499" s="82"/>
      <c r="T499" s="82"/>
      <c r="U499" s="82"/>
      <c r="V499" s="82"/>
      <c r="W499" s="82"/>
      <c r="X499" s="88"/>
    </row>
    <row r="500" spans="1:24" ht="11.25" customHeight="1">
      <c r="A500" s="88"/>
      <c r="B500" s="82"/>
      <c r="C500" s="82"/>
      <c r="D500" s="82"/>
      <c r="E500" s="82"/>
      <c r="F500" s="82"/>
      <c r="G500" s="82"/>
      <c r="H500" s="82"/>
      <c r="I500" s="82"/>
      <c r="J500" s="82"/>
      <c r="K500" s="82"/>
      <c r="L500" s="82"/>
      <c r="M500" s="82"/>
      <c r="N500" s="82"/>
      <c r="O500" s="82"/>
      <c r="P500" s="82"/>
      <c r="Q500" s="82"/>
      <c r="R500" s="82"/>
      <c r="S500" s="82"/>
      <c r="T500" s="82"/>
      <c r="U500" s="82"/>
      <c r="V500" s="82"/>
      <c r="W500" s="82"/>
      <c r="X500" s="88"/>
    </row>
    <row r="501" spans="1:24" ht="11.25" customHeight="1">
      <c r="A501" s="88"/>
      <c r="B501" s="82"/>
      <c r="C501" s="82"/>
      <c r="D501" s="82"/>
      <c r="E501" s="82"/>
      <c r="F501" s="82"/>
      <c r="G501" s="82"/>
      <c r="H501" s="82"/>
      <c r="I501" s="82"/>
      <c r="J501" s="82"/>
      <c r="K501" s="82"/>
      <c r="L501" s="82"/>
      <c r="M501" s="82"/>
      <c r="N501" s="82"/>
      <c r="O501" s="82"/>
      <c r="P501" s="82"/>
      <c r="Q501" s="82"/>
      <c r="R501" s="82"/>
      <c r="S501" s="82"/>
      <c r="T501" s="82"/>
      <c r="U501" s="82"/>
      <c r="V501" s="82"/>
      <c r="W501" s="82"/>
      <c r="X501" s="88"/>
    </row>
    <row r="502" spans="1:24" ht="11.25" customHeight="1">
      <c r="A502" s="88"/>
      <c r="B502" s="82"/>
      <c r="C502" s="224" t="s">
        <v>112</v>
      </c>
      <c r="D502" s="231" t="s">
        <v>32</v>
      </c>
      <c r="E502" s="237"/>
      <c r="F502" s="224" t="s">
        <v>33</v>
      </c>
      <c r="G502" s="231" t="s">
        <v>367</v>
      </c>
      <c r="H502" s="232"/>
      <c r="I502" s="233"/>
      <c r="J502" s="233"/>
      <c r="K502" s="233"/>
      <c r="L502" s="233"/>
      <c r="M502" s="233"/>
      <c r="N502" s="233"/>
      <c r="O502" s="233"/>
      <c r="P502" s="234"/>
      <c r="Q502" s="82"/>
      <c r="R502" s="82"/>
      <c r="S502" s="82"/>
      <c r="T502" s="82"/>
      <c r="U502" s="82"/>
      <c r="V502" s="82"/>
      <c r="W502" s="82"/>
      <c r="X502" s="88"/>
    </row>
    <row r="503" spans="1:24" ht="11.25" customHeight="1">
      <c r="A503" s="88"/>
      <c r="B503" s="82"/>
      <c r="C503" s="225"/>
      <c r="D503" s="238"/>
      <c r="E503" s="239"/>
      <c r="F503" s="225"/>
      <c r="G503" s="238" t="s">
        <v>14</v>
      </c>
      <c r="H503" s="248"/>
      <c r="I503" s="248" t="s">
        <v>40</v>
      </c>
      <c r="J503" s="248"/>
      <c r="K503" s="248" t="s">
        <v>41</v>
      </c>
      <c r="L503" s="248"/>
      <c r="M503" s="248" t="s">
        <v>42</v>
      </c>
      <c r="N503" s="248"/>
      <c r="O503" s="248" t="s">
        <v>43</v>
      </c>
      <c r="P503" s="239"/>
      <c r="Q503" s="82"/>
      <c r="R503" s="82"/>
      <c r="S503" s="82"/>
      <c r="T503" s="82"/>
      <c r="U503" s="82"/>
      <c r="V503" s="82"/>
      <c r="W503" s="82"/>
      <c r="X503" s="88"/>
    </row>
    <row r="504" spans="1:24" ht="11.25" customHeight="1">
      <c r="A504" s="88"/>
      <c r="B504" s="82"/>
      <c r="C504" s="226"/>
      <c r="D504" s="240"/>
      <c r="E504" s="241"/>
      <c r="F504" s="226"/>
      <c r="G504" s="94" t="s">
        <v>351</v>
      </c>
      <c r="H504" s="112" t="s">
        <v>57</v>
      </c>
      <c r="I504" s="94" t="s">
        <v>351</v>
      </c>
      <c r="J504" s="112" t="s">
        <v>57</v>
      </c>
      <c r="K504" s="94" t="s">
        <v>351</v>
      </c>
      <c r="L504" s="112" t="s">
        <v>57</v>
      </c>
      <c r="M504" s="94" t="s">
        <v>351</v>
      </c>
      <c r="N504" s="112" t="s">
        <v>57</v>
      </c>
      <c r="O504" s="94" t="s">
        <v>351</v>
      </c>
      <c r="P504" s="79" t="s">
        <v>57</v>
      </c>
      <c r="Q504" s="82"/>
      <c r="R504" s="82"/>
      <c r="S504" s="82"/>
      <c r="T504" s="82"/>
      <c r="U504" s="82"/>
      <c r="V504" s="82"/>
      <c r="W504" s="82"/>
      <c r="X504" s="88"/>
    </row>
    <row r="505" spans="1:24" ht="11.25" customHeight="1">
      <c r="A505" s="88"/>
      <c r="B505" s="82"/>
      <c r="C505" s="84" t="s">
        <v>174</v>
      </c>
      <c r="D505" s="256" t="s">
        <v>185</v>
      </c>
      <c r="E505" s="257"/>
      <c r="F505" s="41"/>
      <c r="G505" s="42"/>
      <c r="H505" s="208"/>
      <c r="I505" s="43">
        <v>24</v>
      </c>
      <c r="J505" s="208">
        <v>0.46</v>
      </c>
      <c r="K505" s="43">
        <v>24</v>
      </c>
      <c r="L505" s="208">
        <v>0.53</v>
      </c>
      <c r="M505" s="43"/>
      <c r="N505" s="208"/>
      <c r="O505" s="43"/>
      <c r="P505" s="205"/>
      <c r="Q505" s="82"/>
      <c r="R505" s="82"/>
      <c r="S505" s="82"/>
      <c r="T505" s="82"/>
      <c r="U505" s="82"/>
      <c r="V505" s="82"/>
      <c r="W505" s="82"/>
      <c r="X505" s="88"/>
    </row>
    <row r="506" spans="1:24" ht="11.25" customHeight="1">
      <c r="A506" s="88"/>
      <c r="B506" s="82"/>
      <c r="C506" s="84"/>
      <c r="D506" s="213" t="s">
        <v>175</v>
      </c>
      <c r="E506" s="214"/>
      <c r="F506" s="41"/>
      <c r="G506" s="42"/>
      <c r="H506" s="208"/>
      <c r="I506" s="43"/>
      <c r="J506" s="208"/>
      <c r="K506" s="43"/>
      <c r="L506" s="208"/>
      <c r="M506" s="43"/>
      <c r="N506" s="208"/>
      <c r="O506" s="43"/>
      <c r="P506" s="205"/>
      <c r="Q506" s="82"/>
      <c r="R506" s="82"/>
      <c r="S506" s="82"/>
      <c r="T506" s="82"/>
      <c r="U506" s="82"/>
      <c r="V506" s="82"/>
      <c r="W506" s="82"/>
      <c r="X506" s="88"/>
    </row>
    <row r="507" spans="1:24" ht="11.25" customHeight="1">
      <c r="A507" s="88"/>
      <c r="B507" s="82"/>
      <c r="C507" s="84"/>
      <c r="D507" s="213" t="s">
        <v>176</v>
      </c>
      <c r="E507" s="214"/>
      <c r="F507" s="41"/>
      <c r="G507" s="42"/>
      <c r="H507" s="208"/>
      <c r="I507" s="43">
        <v>12</v>
      </c>
      <c r="J507" s="208">
        <v>0.7</v>
      </c>
      <c r="K507" s="43">
        <v>12</v>
      </c>
      <c r="L507" s="208">
        <v>0.7</v>
      </c>
      <c r="M507" s="43"/>
      <c r="N507" s="208"/>
      <c r="O507" s="43"/>
      <c r="P507" s="205"/>
      <c r="Q507" s="82"/>
      <c r="R507" s="82"/>
      <c r="S507" s="82"/>
      <c r="T507" s="82"/>
      <c r="U507" s="82"/>
      <c r="V507" s="82"/>
      <c r="W507" s="82"/>
      <c r="X507" s="88"/>
    </row>
    <row r="508" spans="1:24" ht="11.25" customHeight="1">
      <c r="A508" s="88"/>
      <c r="B508" s="82"/>
      <c r="C508" s="84"/>
      <c r="D508" s="213" t="s">
        <v>177</v>
      </c>
      <c r="E508" s="214"/>
      <c r="F508" s="41"/>
      <c r="G508" s="42"/>
      <c r="H508" s="208"/>
      <c r="I508" s="43">
        <v>4</v>
      </c>
      <c r="J508" s="208">
        <v>0.9</v>
      </c>
      <c r="K508" s="43">
        <v>4</v>
      </c>
      <c r="L508" s="208">
        <v>0.9</v>
      </c>
      <c r="M508" s="43">
        <v>4</v>
      </c>
      <c r="N508" s="208">
        <v>0.9</v>
      </c>
      <c r="O508" s="43"/>
      <c r="P508" s="205"/>
      <c r="Q508" s="82"/>
      <c r="R508" s="82"/>
      <c r="S508" s="82"/>
      <c r="T508" s="82"/>
      <c r="U508" s="82"/>
      <c r="V508" s="82"/>
      <c r="W508" s="82"/>
      <c r="X508" s="88"/>
    </row>
    <row r="509" spans="1:24" ht="11.25" customHeight="1">
      <c r="A509" s="88"/>
      <c r="B509" s="82"/>
      <c r="C509" s="84"/>
      <c r="D509" s="213" t="s">
        <v>178</v>
      </c>
      <c r="E509" s="214"/>
      <c r="F509" s="41"/>
      <c r="G509" s="42"/>
      <c r="H509" s="208"/>
      <c r="I509" s="43"/>
      <c r="J509" s="208"/>
      <c r="K509" s="43"/>
      <c r="L509" s="208"/>
      <c r="M509" s="43"/>
      <c r="N509" s="208"/>
      <c r="O509" s="43"/>
      <c r="P509" s="205"/>
      <c r="Q509" s="82"/>
      <c r="R509" s="82"/>
      <c r="S509" s="82"/>
      <c r="T509" s="82"/>
      <c r="U509" s="82"/>
      <c r="V509" s="82"/>
      <c r="W509" s="82"/>
      <c r="X509" s="88"/>
    </row>
    <row r="510" spans="1:24" ht="11.25" customHeight="1">
      <c r="A510" s="88"/>
      <c r="B510" s="82"/>
      <c r="C510" s="84"/>
      <c r="D510" s="213" t="s">
        <v>179</v>
      </c>
      <c r="E510" s="214"/>
      <c r="F510" s="41"/>
      <c r="G510" s="42"/>
      <c r="H510" s="208"/>
      <c r="I510" s="43">
        <v>4</v>
      </c>
      <c r="J510" s="208">
        <v>0.5</v>
      </c>
      <c r="K510" s="43">
        <v>4</v>
      </c>
      <c r="L510" s="208">
        <v>0.5</v>
      </c>
      <c r="M510" s="43">
        <v>4</v>
      </c>
      <c r="N510" s="208">
        <v>0.5</v>
      </c>
      <c r="O510" s="43"/>
      <c r="P510" s="205"/>
      <c r="Q510" s="82"/>
      <c r="R510" s="82"/>
      <c r="S510" s="82"/>
      <c r="T510" s="82"/>
      <c r="U510" s="82"/>
      <c r="V510" s="82"/>
      <c r="W510" s="82"/>
      <c r="X510" s="88"/>
    </row>
    <row r="511" spans="1:24" ht="11.25" customHeight="1">
      <c r="A511" s="88"/>
      <c r="B511" s="82"/>
      <c r="C511" s="84"/>
      <c r="D511" s="213" t="s">
        <v>180</v>
      </c>
      <c r="E511" s="214"/>
      <c r="F511" s="41"/>
      <c r="G511" s="42"/>
      <c r="H511" s="208"/>
      <c r="I511" s="43">
        <v>24</v>
      </c>
      <c r="J511" s="208">
        <v>0.54</v>
      </c>
      <c r="K511" s="43">
        <v>24</v>
      </c>
      <c r="L511" s="208">
        <v>0.55</v>
      </c>
      <c r="M511" s="43">
        <v>12</v>
      </c>
      <c r="N511" s="208">
        <v>0.54</v>
      </c>
      <c r="O511" s="43"/>
      <c r="P511" s="205"/>
      <c r="Q511" s="82"/>
      <c r="R511" s="82"/>
      <c r="S511" s="82"/>
      <c r="T511" s="82"/>
      <c r="U511" s="82"/>
      <c r="V511" s="82"/>
      <c r="W511" s="82"/>
      <c r="X511" s="88"/>
    </row>
    <row r="512" spans="1:24" ht="11.25" customHeight="1">
      <c r="A512" s="88"/>
      <c r="B512" s="82"/>
      <c r="C512" s="84"/>
      <c r="D512" s="213" t="s">
        <v>181</v>
      </c>
      <c r="E512" s="214"/>
      <c r="F512" s="41"/>
      <c r="G512" s="42"/>
      <c r="H512" s="208"/>
      <c r="I512" s="43"/>
      <c r="J512" s="208"/>
      <c r="K512" s="43"/>
      <c r="L512" s="208"/>
      <c r="M512" s="43"/>
      <c r="N512" s="208"/>
      <c r="O512" s="43">
        <v>24</v>
      </c>
      <c r="P512" s="205">
        <v>0.5</v>
      </c>
      <c r="Q512" s="82"/>
      <c r="R512" s="82"/>
      <c r="S512" s="82"/>
      <c r="T512" s="82"/>
      <c r="U512" s="82"/>
      <c r="V512" s="82"/>
      <c r="W512" s="82"/>
      <c r="X512" s="88"/>
    </row>
    <row r="513" spans="1:24" ht="11.25" customHeight="1">
      <c r="A513" s="88"/>
      <c r="B513" s="82"/>
      <c r="C513" s="84" t="s">
        <v>106</v>
      </c>
      <c r="D513" s="213" t="s">
        <v>182</v>
      </c>
      <c r="E513" s="214"/>
      <c r="F513" s="41"/>
      <c r="G513" s="42">
        <v>24</v>
      </c>
      <c r="H513" s="208">
        <v>0.8</v>
      </c>
      <c r="I513" s="43">
        <v>24</v>
      </c>
      <c r="J513" s="208">
        <v>0.8</v>
      </c>
      <c r="K513" s="43">
        <v>24</v>
      </c>
      <c r="L513" s="208">
        <v>0.8</v>
      </c>
      <c r="M513" s="43">
        <v>24</v>
      </c>
      <c r="N513" s="208">
        <v>0.8</v>
      </c>
      <c r="O513" s="43">
        <v>24</v>
      </c>
      <c r="P513" s="205">
        <v>0.8</v>
      </c>
      <c r="Q513" s="82"/>
      <c r="R513" s="82"/>
      <c r="S513" s="82"/>
      <c r="T513" s="82"/>
      <c r="U513" s="82"/>
      <c r="V513" s="82"/>
      <c r="W513" s="82"/>
      <c r="X513" s="88"/>
    </row>
    <row r="514" spans="1:24" ht="11.25" customHeight="1">
      <c r="A514" s="88"/>
      <c r="B514" s="82"/>
      <c r="C514" s="84"/>
      <c r="D514" s="213" t="s">
        <v>183</v>
      </c>
      <c r="E514" s="214"/>
      <c r="F514" s="41"/>
      <c r="G514" s="42"/>
      <c r="H514" s="208"/>
      <c r="I514" s="43"/>
      <c r="J514" s="208"/>
      <c r="K514" s="43"/>
      <c r="L514" s="208"/>
      <c r="M514" s="43"/>
      <c r="N514" s="208"/>
      <c r="O514" s="43"/>
      <c r="P514" s="205"/>
      <c r="Q514" s="82"/>
      <c r="R514" s="82"/>
      <c r="S514" s="82"/>
      <c r="T514" s="82"/>
      <c r="U514" s="82"/>
      <c r="V514" s="82"/>
      <c r="W514" s="82"/>
      <c r="X514" s="88"/>
    </row>
    <row r="515" spans="1:24" ht="11.25" customHeight="1">
      <c r="A515" s="88"/>
      <c r="B515" s="82"/>
      <c r="C515" s="84"/>
      <c r="D515" s="213" t="s">
        <v>184</v>
      </c>
      <c r="E515" s="214"/>
      <c r="F515" s="41"/>
      <c r="G515" s="42"/>
      <c r="H515" s="208"/>
      <c r="I515" s="43">
        <v>12</v>
      </c>
      <c r="J515" s="208">
        <v>0.8</v>
      </c>
      <c r="K515" s="43">
        <v>12</v>
      </c>
      <c r="L515" s="208">
        <v>0.8</v>
      </c>
      <c r="M515" s="43"/>
      <c r="N515" s="208"/>
      <c r="O515" s="43">
        <v>4</v>
      </c>
      <c r="P515" s="205">
        <v>0.8</v>
      </c>
      <c r="Q515" s="82"/>
      <c r="R515" s="82"/>
      <c r="S515" s="82"/>
      <c r="T515" s="82"/>
      <c r="U515" s="82"/>
      <c r="V515" s="82"/>
      <c r="W515" s="82"/>
      <c r="X515" s="88"/>
    </row>
    <row r="516" spans="1:24" ht="11.25" customHeight="1">
      <c r="A516" s="88"/>
      <c r="B516" s="82"/>
      <c r="C516" s="84"/>
      <c r="D516" s="213"/>
      <c r="E516" s="214"/>
      <c r="F516" s="41"/>
      <c r="G516" s="42"/>
      <c r="H516" s="208"/>
      <c r="I516" s="43"/>
      <c r="J516" s="208"/>
      <c r="K516" s="43"/>
      <c r="L516" s="208"/>
      <c r="M516" s="43"/>
      <c r="N516" s="208"/>
      <c r="O516" s="43"/>
      <c r="P516" s="205"/>
      <c r="Q516" s="82"/>
      <c r="R516" s="82"/>
      <c r="S516" s="82"/>
      <c r="T516" s="82"/>
      <c r="U516" s="82"/>
      <c r="V516" s="82"/>
      <c r="W516" s="82"/>
      <c r="X516" s="88"/>
    </row>
    <row r="517" spans="1:24" ht="11.25" customHeight="1">
      <c r="A517" s="88"/>
      <c r="B517" s="82"/>
      <c r="C517" s="84"/>
      <c r="D517" s="213"/>
      <c r="E517" s="214"/>
      <c r="F517" s="41"/>
      <c r="G517" s="42"/>
      <c r="H517" s="208"/>
      <c r="I517" s="43"/>
      <c r="J517" s="208"/>
      <c r="K517" s="43"/>
      <c r="L517" s="208"/>
      <c r="M517" s="43"/>
      <c r="N517" s="208"/>
      <c r="O517" s="43"/>
      <c r="P517" s="205"/>
      <c r="Q517" s="82"/>
      <c r="R517" s="82"/>
      <c r="S517" s="82"/>
      <c r="T517" s="82"/>
      <c r="U517" s="82"/>
      <c r="V517" s="82"/>
      <c r="W517" s="82"/>
      <c r="X517" s="88"/>
    </row>
    <row r="518" spans="1:24" ht="11.25" customHeight="1">
      <c r="A518" s="88"/>
      <c r="B518" s="82"/>
      <c r="C518" s="84"/>
      <c r="D518" s="213"/>
      <c r="E518" s="214"/>
      <c r="F518" s="41"/>
      <c r="G518" s="42"/>
      <c r="H518" s="208"/>
      <c r="I518" s="43"/>
      <c r="J518" s="208"/>
      <c r="K518" s="43"/>
      <c r="L518" s="208"/>
      <c r="M518" s="43"/>
      <c r="N518" s="208"/>
      <c r="O518" s="43"/>
      <c r="P518" s="205"/>
      <c r="Q518" s="82"/>
      <c r="R518" s="82"/>
      <c r="S518" s="82"/>
      <c r="T518" s="82"/>
      <c r="U518" s="82"/>
      <c r="V518" s="82"/>
      <c r="W518" s="82"/>
      <c r="X518" s="88"/>
    </row>
    <row r="519" spans="1:24" ht="11.25" customHeight="1">
      <c r="A519" s="88"/>
      <c r="B519" s="82"/>
      <c r="C519" s="84"/>
      <c r="D519" s="213"/>
      <c r="E519" s="214"/>
      <c r="F519" s="41"/>
      <c r="G519" s="42"/>
      <c r="H519" s="208"/>
      <c r="I519" s="43"/>
      <c r="J519" s="208"/>
      <c r="K519" s="43"/>
      <c r="L519" s="208"/>
      <c r="M519" s="43"/>
      <c r="N519" s="208"/>
      <c r="O519" s="43"/>
      <c r="P519" s="205"/>
      <c r="Q519" s="82"/>
      <c r="R519" s="82"/>
      <c r="S519" s="82"/>
      <c r="T519" s="82"/>
      <c r="U519" s="82"/>
      <c r="V519" s="82"/>
      <c r="W519" s="82"/>
      <c r="X519" s="88"/>
    </row>
    <row r="520" spans="1:24" ht="11.25" customHeight="1">
      <c r="A520" s="88"/>
      <c r="B520" s="82"/>
      <c r="C520" s="84"/>
      <c r="D520" s="213"/>
      <c r="E520" s="214"/>
      <c r="F520" s="41"/>
      <c r="G520" s="42"/>
      <c r="H520" s="208"/>
      <c r="I520" s="43"/>
      <c r="J520" s="208"/>
      <c r="K520" s="43"/>
      <c r="L520" s="208"/>
      <c r="M520" s="43"/>
      <c r="N520" s="208"/>
      <c r="O520" s="43"/>
      <c r="P520" s="205"/>
      <c r="Q520" s="82"/>
      <c r="R520" s="82"/>
      <c r="S520" s="82"/>
      <c r="T520" s="82"/>
      <c r="U520" s="82"/>
      <c r="V520" s="82"/>
      <c r="W520" s="82"/>
      <c r="X520" s="88"/>
    </row>
    <row r="521" spans="1:24" ht="11.25" customHeight="1">
      <c r="A521" s="88"/>
      <c r="B521" s="82"/>
      <c r="C521" s="84"/>
      <c r="D521" s="213"/>
      <c r="E521" s="214"/>
      <c r="F521" s="41"/>
      <c r="G521" s="42"/>
      <c r="H521" s="208"/>
      <c r="I521" s="43"/>
      <c r="J521" s="208"/>
      <c r="K521" s="43"/>
      <c r="L521" s="208"/>
      <c r="M521" s="43"/>
      <c r="N521" s="208"/>
      <c r="O521" s="43"/>
      <c r="P521" s="205"/>
      <c r="Q521" s="82"/>
      <c r="R521" s="82"/>
      <c r="S521" s="82"/>
      <c r="T521" s="82"/>
      <c r="U521" s="82"/>
      <c r="V521" s="82"/>
      <c r="W521" s="82"/>
      <c r="X521" s="88"/>
    </row>
    <row r="522" spans="1:24" ht="11.25" customHeight="1">
      <c r="A522" s="88"/>
      <c r="B522" s="82"/>
      <c r="C522" s="84"/>
      <c r="D522" s="213"/>
      <c r="E522" s="214"/>
      <c r="F522" s="41"/>
      <c r="G522" s="42"/>
      <c r="H522" s="208"/>
      <c r="I522" s="43"/>
      <c r="J522" s="208"/>
      <c r="K522" s="43"/>
      <c r="L522" s="208"/>
      <c r="M522" s="43"/>
      <c r="N522" s="208"/>
      <c r="O522" s="43"/>
      <c r="P522" s="205"/>
      <c r="Q522" s="82"/>
      <c r="R522" s="82"/>
      <c r="S522" s="82"/>
      <c r="T522" s="82"/>
      <c r="U522" s="82"/>
      <c r="V522" s="82"/>
      <c r="W522" s="82"/>
      <c r="X522" s="88"/>
    </row>
    <row r="523" spans="1:24" ht="11.25" customHeight="1">
      <c r="A523" s="88"/>
      <c r="B523" s="82"/>
      <c r="C523" s="84"/>
      <c r="D523" s="213"/>
      <c r="E523" s="214"/>
      <c r="F523" s="41"/>
      <c r="G523" s="42"/>
      <c r="H523" s="208"/>
      <c r="I523" s="43"/>
      <c r="J523" s="208"/>
      <c r="K523" s="43"/>
      <c r="L523" s="208"/>
      <c r="M523" s="43"/>
      <c r="N523" s="208"/>
      <c r="O523" s="43"/>
      <c r="P523" s="205"/>
      <c r="Q523" s="82"/>
      <c r="R523" s="82"/>
      <c r="S523" s="82"/>
      <c r="T523" s="82"/>
      <c r="U523" s="82"/>
      <c r="V523" s="82"/>
      <c r="W523" s="82"/>
      <c r="X523" s="88"/>
    </row>
    <row r="524" spans="1:24" ht="11.25" customHeight="1">
      <c r="A524" s="88"/>
      <c r="B524" s="82"/>
      <c r="C524" s="84"/>
      <c r="D524" s="213"/>
      <c r="E524" s="214"/>
      <c r="F524" s="41"/>
      <c r="G524" s="42"/>
      <c r="H524" s="208"/>
      <c r="I524" s="43"/>
      <c r="J524" s="208"/>
      <c r="K524" s="43"/>
      <c r="L524" s="208"/>
      <c r="M524" s="43"/>
      <c r="N524" s="208"/>
      <c r="O524" s="43"/>
      <c r="P524" s="205"/>
      <c r="Q524" s="82"/>
      <c r="R524" s="82"/>
      <c r="S524" s="82"/>
      <c r="T524" s="82"/>
      <c r="U524" s="82"/>
      <c r="V524" s="82"/>
      <c r="W524" s="82"/>
      <c r="X524" s="88"/>
    </row>
    <row r="525" spans="1:24" ht="11.25" customHeight="1">
      <c r="A525" s="88"/>
      <c r="B525" s="82"/>
      <c r="C525" s="84"/>
      <c r="D525" s="213"/>
      <c r="E525" s="214"/>
      <c r="F525" s="41"/>
      <c r="G525" s="42"/>
      <c r="H525" s="208"/>
      <c r="I525" s="43"/>
      <c r="J525" s="208"/>
      <c r="K525" s="43"/>
      <c r="L525" s="208"/>
      <c r="M525" s="43"/>
      <c r="N525" s="208"/>
      <c r="O525" s="43"/>
      <c r="P525" s="205"/>
      <c r="Q525" s="82"/>
      <c r="R525" s="82"/>
      <c r="S525" s="82"/>
      <c r="T525" s="82"/>
      <c r="U525" s="82"/>
      <c r="V525" s="82"/>
      <c r="W525" s="82"/>
      <c r="X525" s="88"/>
    </row>
    <row r="526" spans="1:24" ht="11.25" customHeight="1">
      <c r="A526" s="88"/>
      <c r="B526" s="82"/>
      <c r="C526" s="84"/>
      <c r="D526" s="213"/>
      <c r="E526" s="214"/>
      <c r="F526" s="41"/>
      <c r="G526" s="42"/>
      <c r="H526" s="208"/>
      <c r="I526" s="43"/>
      <c r="J526" s="208"/>
      <c r="K526" s="43"/>
      <c r="L526" s="208"/>
      <c r="M526" s="43"/>
      <c r="N526" s="208"/>
      <c r="O526" s="43"/>
      <c r="P526" s="205"/>
      <c r="Q526" s="82"/>
      <c r="R526" s="82"/>
      <c r="S526" s="82"/>
      <c r="T526" s="82"/>
      <c r="U526" s="82"/>
      <c r="V526" s="82"/>
      <c r="W526" s="82"/>
      <c r="X526" s="88"/>
    </row>
    <row r="527" spans="1:24" ht="11.25" customHeight="1">
      <c r="A527" s="88"/>
      <c r="B527" s="82"/>
      <c r="C527" s="84"/>
      <c r="D527" s="213"/>
      <c r="E527" s="214"/>
      <c r="F527" s="41"/>
      <c r="G527" s="42"/>
      <c r="H527" s="208"/>
      <c r="I527" s="43"/>
      <c r="J527" s="208"/>
      <c r="K527" s="43"/>
      <c r="L527" s="208"/>
      <c r="M527" s="43"/>
      <c r="N527" s="208"/>
      <c r="O527" s="43"/>
      <c r="P527" s="205"/>
      <c r="Q527" s="82"/>
      <c r="R527" s="82"/>
      <c r="S527" s="82"/>
      <c r="T527" s="82"/>
      <c r="U527" s="82"/>
      <c r="V527" s="82"/>
      <c r="W527" s="82"/>
      <c r="X527" s="88"/>
    </row>
    <row r="528" spans="1:24" ht="11.25" customHeight="1">
      <c r="A528" s="88"/>
      <c r="B528" s="82"/>
      <c r="C528" s="84"/>
      <c r="D528" s="213"/>
      <c r="E528" s="214"/>
      <c r="F528" s="41"/>
      <c r="G528" s="42"/>
      <c r="H528" s="208"/>
      <c r="I528" s="43"/>
      <c r="J528" s="208"/>
      <c r="K528" s="43"/>
      <c r="L528" s="208"/>
      <c r="M528" s="43"/>
      <c r="N528" s="208"/>
      <c r="O528" s="43"/>
      <c r="P528" s="205"/>
      <c r="Q528" s="82"/>
      <c r="R528" s="82"/>
      <c r="S528" s="82"/>
      <c r="T528" s="82"/>
      <c r="U528" s="82"/>
      <c r="V528" s="82"/>
      <c r="W528" s="82"/>
      <c r="X528" s="88"/>
    </row>
    <row r="529" spans="1:24" ht="11.25" customHeight="1">
      <c r="A529" s="88"/>
      <c r="B529" s="82"/>
      <c r="C529" s="84"/>
      <c r="D529" s="213"/>
      <c r="E529" s="214"/>
      <c r="F529" s="41"/>
      <c r="G529" s="42"/>
      <c r="H529" s="208"/>
      <c r="I529" s="43"/>
      <c r="J529" s="208"/>
      <c r="K529" s="43"/>
      <c r="L529" s="208"/>
      <c r="M529" s="43"/>
      <c r="N529" s="208"/>
      <c r="O529" s="43"/>
      <c r="P529" s="205"/>
      <c r="Q529" s="82"/>
      <c r="R529" s="82"/>
      <c r="S529" s="82"/>
      <c r="T529" s="82"/>
      <c r="U529" s="82"/>
      <c r="V529" s="82"/>
      <c r="W529" s="82"/>
      <c r="X529" s="88"/>
    </row>
    <row r="530" spans="1:24" ht="11.25" customHeight="1">
      <c r="A530" s="88"/>
      <c r="B530" s="82"/>
      <c r="C530" s="84"/>
      <c r="D530" s="213"/>
      <c r="E530" s="214"/>
      <c r="F530" s="41"/>
      <c r="G530" s="42"/>
      <c r="H530" s="208"/>
      <c r="I530" s="43"/>
      <c r="J530" s="208"/>
      <c r="K530" s="43"/>
      <c r="L530" s="208"/>
      <c r="M530" s="43"/>
      <c r="N530" s="208"/>
      <c r="O530" s="43"/>
      <c r="P530" s="205"/>
      <c r="Q530" s="82"/>
      <c r="R530" s="82"/>
      <c r="S530" s="82"/>
      <c r="T530" s="82"/>
      <c r="U530" s="82"/>
      <c r="V530" s="82"/>
      <c r="W530" s="82"/>
      <c r="X530" s="88"/>
    </row>
    <row r="531" spans="1:24" ht="11.25" customHeight="1">
      <c r="A531" s="88"/>
      <c r="B531" s="82"/>
      <c r="C531" s="84"/>
      <c r="D531" s="213"/>
      <c r="E531" s="214"/>
      <c r="F531" s="41"/>
      <c r="G531" s="42"/>
      <c r="H531" s="208"/>
      <c r="I531" s="43"/>
      <c r="J531" s="208"/>
      <c r="K531" s="43"/>
      <c r="L531" s="208"/>
      <c r="M531" s="43"/>
      <c r="N531" s="208"/>
      <c r="O531" s="43"/>
      <c r="P531" s="205"/>
      <c r="Q531" s="82"/>
      <c r="R531" s="82"/>
      <c r="S531" s="82"/>
      <c r="T531" s="82"/>
      <c r="U531" s="82"/>
      <c r="V531" s="82"/>
      <c r="W531" s="82"/>
      <c r="X531" s="88"/>
    </row>
    <row r="532" spans="1:24" ht="11.25" customHeight="1">
      <c r="A532" s="88"/>
      <c r="B532" s="82"/>
      <c r="C532" s="84"/>
      <c r="D532" s="213"/>
      <c r="E532" s="214"/>
      <c r="F532" s="41"/>
      <c r="G532" s="42"/>
      <c r="H532" s="208"/>
      <c r="I532" s="43"/>
      <c r="J532" s="208"/>
      <c r="K532" s="43"/>
      <c r="L532" s="208"/>
      <c r="M532" s="43"/>
      <c r="N532" s="208"/>
      <c r="O532" s="43"/>
      <c r="P532" s="205"/>
      <c r="Q532" s="82"/>
      <c r="R532" s="82"/>
      <c r="S532" s="82"/>
      <c r="T532" s="82"/>
      <c r="U532" s="82"/>
      <c r="V532" s="82"/>
      <c r="W532" s="82"/>
      <c r="X532" s="88"/>
    </row>
    <row r="533" spans="1:24" ht="11.25" customHeight="1">
      <c r="A533" s="88"/>
      <c r="B533" s="82"/>
      <c r="C533" s="84"/>
      <c r="D533" s="213"/>
      <c r="E533" s="214"/>
      <c r="F533" s="41"/>
      <c r="G533" s="42"/>
      <c r="H533" s="208"/>
      <c r="I533" s="43"/>
      <c r="J533" s="208"/>
      <c r="K533" s="43"/>
      <c r="L533" s="208"/>
      <c r="M533" s="43"/>
      <c r="N533" s="208"/>
      <c r="O533" s="43"/>
      <c r="P533" s="205"/>
      <c r="Q533" s="82"/>
      <c r="R533" s="82"/>
      <c r="S533" s="82"/>
      <c r="T533" s="82"/>
      <c r="U533" s="82"/>
      <c r="V533" s="82"/>
      <c r="W533" s="82"/>
      <c r="X533" s="88"/>
    </row>
    <row r="534" spans="1:24" ht="11.25" customHeight="1">
      <c r="A534" s="88"/>
      <c r="B534" s="82"/>
      <c r="C534" s="84"/>
      <c r="D534" s="213"/>
      <c r="E534" s="214"/>
      <c r="F534" s="41"/>
      <c r="G534" s="42"/>
      <c r="H534" s="208"/>
      <c r="I534" s="43"/>
      <c r="J534" s="208"/>
      <c r="K534" s="43"/>
      <c r="L534" s="208"/>
      <c r="M534" s="43"/>
      <c r="N534" s="208"/>
      <c r="O534" s="43"/>
      <c r="P534" s="205"/>
      <c r="Q534" s="82"/>
      <c r="R534" s="82"/>
      <c r="S534" s="82"/>
      <c r="T534" s="82"/>
      <c r="U534" s="82"/>
      <c r="V534" s="82"/>
      <c r="W534" s="82"/>
      <c r="X534" s="88"/>
    </row>
    <row r="535" spans="1:24" ht="11.25" customHeight="1">
      <c r="A535" s="88"/>
      <c r="B535" s="82"/>
      <c r="C535" s="84"/>
      <c r="D535" s="213"/>
      <c r="E535" s="214"/>
      <c r="F535" s="41"/>
      <c r="G535" s="42"/>
      <c r="H535" s="208"/>
      <c r="I535" s="43"/>
      <c r="J535" s="208"/>
      <c r="K535" s="43"/>
      <c r="L535" s="208"/>
      <c r="M535" s="43"/>
      <c r="N535" s="208"/>
      <c r="O535" s="43"/>
      <c r="P535" s="205"/>
      <c r="Q535" s="82"/>
      <c r="R535" s="82"/>
      <c r="S535" s="82"/>
      <c r="T535" s="82"/>
      <c r="U535" s="82"/>
      <c r="V535" s="82"/>
      <c r="W535" s="82"/>
      <c r="X535" s="88"/>
    </row>
    <row r="536" spans="1:24" ht="11.25" customHeight="1">
      <c r="A536" s="88"/>
      <c r="B536" s="82"/>
      <c r="C536" s="84"/>
      <c r="D536" s="213"/>
      <c r="E536" s="214"/>
      <c r="F536" s="41"/>
      <c r="G536" s="42"/>
      <c r="H536" s="208"/>
      <c r="I536" s="43"/>
      <c r="J536" s="208"/>
      <c r="K536" s="43"/>
      <c r="L536" s="208"/>
      <c r="M536" s="43"/>
      <c r="N536" s="208"/>
      <c r="O536" s="43"/>
      <c r="P536" s="205"/>
      <c r="Q536" s="82"/>
      <c r="R536" s="82"/>
      <c r="S536" s="82"/>
      <c r="T536" s="82"/>
      <c r="U536" s="82"/>
      <c r="V536" s="82"/>
      <c r="W536" s="82"/>
      <c r="X536" s="88"/>
    </row>
    <row r="537" spans="1:24" ht="11.25" customHeight="1">
      <c r="A537" s="88"/>
      <c r="B537" s="82"/>
      <c r="C537" s="84"/>
      <c r="D537" s="213"/>
      <c r="E537" s="214"/>
      <c r="F537" s="41"/>
      <c r="G537" s="42"/>
      <c r="H537" s="208"/>
      <c r="I537" s="43"/>
      <c r="J537" s="208"/>
      <c r="K537" s="43"/>
      <c r="L537" s="208"/>
      <c r="M537" s="43"/>
      <c r="N537" s="208"/>
      <c r="O537" s="43"/>
      <c r="P537" s="205"/>
      <c r="Q537" s="82"/>
      <c r="R537" s="82"/>
      <c r="S537" s="82"/>
      <c r="T537" s="82"/>
      <c r="U537" s="82"/>
      <c r="V537" s="82"/>
      <c r="W537" s="82"/>
      <c r="X537" s="88"/>
    </row>
    <row r="538" spans="1:24" ht="11.25" customHeight="1">
      <c r="A538" s="88"/>
      <c r="B538" s="82"/>
      <c r="C538" s="84"/>
      <c r="D538" s="213"/>
      <c r="E538" s="214"/>
      <c r="F538" s="41"/>
      <c r="G538" s="42"/>
      <c r="H538" s="208"/>
      <c r="I538" s="43"/>
      <c r="J538" s="208"/>
      <c r="K538" s="43"/>
      <c r="L538" s="208"/>
      <c r="M538" s="43"/>
      <c r="N538" s="208"/>
      <c r="O538" s="43"/>
      <c r="P538" s="205"/>
      <c r="Q538" s="82"/>
      <c r="R538" s="82"/>
      <c r="S538" s="82"/>
      <c r="T538" s="82"/>
      <c r="U538" s="82"/>
      <c r="V538" s="82"/>
      <c r="W538" s="82"/>
      <c r="X538" s="88"/>
    </row>
    <row r="539" spans="1:24" ht="11.25" customHeight="1">
      <c r="A539" s="88"/>
      <c r="B539" s="82"/>
      <c r="C539" s="84"/>
      <c r="D539" s="213"/>
      <c r="E539" s="214"/>
      <c r="F539" s="41"/>
      <c r="G539" s="42"/>
      <c r="H539" s="208"/>
      <c r="I539" s="43"/>
      <c r="J539" s="208"/>
      <c r="K539" s="43"/>
      <c r="L539" s="208"/>
      <c r="M539" s="43"/>
      <c r="N539" s="208"/>
      <c r="O539" s="43"/>
      <c r="P539" s="205"/>
      <c r="Q539" s="82"/>
      <c r="R539" s="82"/>
      <c r="S539" s="82"/>
      <c r="T539" s="82"/>
      <c r="U539" s="82"/>
      <c r="V539" s="82"/>
      <c r="W539" s="82"/>
      <c r="X539" s="88"/>
    </row>
    <row r="540" spans="1:24" ht="11.25" customHeight="1">
      <c r="A540" s="88"/>
      <c r="B540" s="82"/>
      <c r="C540" s="84"/>
      <c r="D540" s="213"/>
      <c r="E540" s="214"/>
      <c r="F540" s="41"/>
      <c r="G540" s="42"/>
      <c r="H540" s="208"/>
      <c r="I540" s="43"/>
      <c r="J540" s="208"/>
      <c r="K540" s="43"/>
      <c r="L540" s="208"/>
      <c r="M540" s="43"/>
      <c r="N540" s="208"/>
      <c r="O540" s="43"/>
      <c r="P540" s="205"/>
      <c r="Q540" s="82"/>
      <c r="R540" s="82"/>
      <c r="S540" s="82"/>
      <c r="T540" s="82"/>
      <c r="U540" s="82"/>
      <c r="V540" s="82"/>
      <c r="W540" s="82"/>
      <c r="X540" s="88"/>
    </row>
    <row r="541" spans="1:24" ht="11.25" customHeight="1">
      <c r="A541" s="88"/>
      <c r="B541" s="82"/>
      <c r="C541" s="84"/>
      <c r="D541" s="213"/>
      <c r="E541" s="214"/>
      <c r="F541" s="41"/>
      <c r="G541" s="42"/>
      <c r="H541" s="208"/>
      <c r="I541" s="43"/>
      <c r="J541" s="208"/>
      <c r="K541" s="43"/>
      <c r="L541" s="208"/>
      <c r="M541" s="43"/>
      <c r="N541" s="208"/>
      <c r="O541" s="43"/>
      <c r="P541" s="205"/>
      <c r="Q541" s="82"/>
      <c r="R541" s="82"/>
      <c r="S541" s="82"/>
      <c r="T541" s="82"/>
      <c r="U541" s="82"/>
      <c r="V541" s="82"/>
      <c r="W541" s="82"/>
      <c r="X541" s="88"/>
    </row>
    <row r="542" spans="1:24" ht="11.25" customHeight="1">
      <c r="A542" s="88"/>
      <c r="B542" s="82"/>
      <c r="C542" s="84"/>
      <c r="D542" s="213"/>
      <c r="E542" s="214"/>
      <c r="F542" s="41"/>
      <c r="G542" s="42"/>
      <c r="H542" s="208"/>
      <c r="I542" s="43"/>
      <c r="J542" s="208"/>
      <c r="K542" s="43"/>
      <c r="L542" s="208"/>
      <c r="M542" s="43"/>
      <c r="N542" s="208"/>
      <c r="O542" s="43"/>
      <c r="P542" s="205"/>
      <c r="Q542" s="82"/>
      <c r="R542" s="82"/>
      <c r="S542" s="82"/>
      <c r="T542" s="82"/>
      <c r="U542" s="82"/>
      <c r="V542" s="82"/>
      <c r="W542" s="82"/>
      <c r="X542" s="88"/>
    </row>
    <row r="543" spans="1:24" ht="11.25" customHeight="1">
      <c r="A543" s="88"/>
      <c r="B543" s="82"/>
      <c r="C543" s="84"/>
      <c r="D543" s="213"/>
      <c r="E543" s="214"/>
      <c r="F543" s="41"/>
      <c r="G543" s="42"/>
      <c r="H543" s="208"/>
      <c r="I543" s="43"/>
      <c r="J543" s="208"/>
      <c r="K543" s="43"/>
      <c r="L543" s="208"/>
      <c r="M543" s="43"/>
      <c r="N543" s="208"/>
      <c r="O543" s="43"/>
      <c r="P543" s="205"/>
      <c r="Q543" s="82"/>
      <c r="R543" s="82"/>
      <c r="S543" s="82"/>
      <c r="T543" s="82"/>
      <c r="U543" s="82"/>
      <c r="V543" s="82"/>
      <c r="W543" s="82"/>
      <c r="X543" s="88"/>
    </row>
    <row r="544" spans="1:24" ht="11.25" customHeight="1">
      <c r="A544" s="88"/>
      <c r="B544" s="82"/>
      <c r="C544" s="84"/>
      <c r="D544" s="213"/>
      <c r="E544" s="214"/>
      <c r="F544" s="41"/>
      <c r="G544" s="42"/>
      <c r="H544" s="208"/>
      <c r="I544" s="43"/>
      <c r="J544" s="208"/>
      <c r="K544" s="43"/>
      <c r="L544" s="208"/>
      <c r="M544" s="43"/>
      <c r="N544" s="208"/>
      <c r="O544" s="43"/>
      <c r="P544" s="205"/>
      <c r="Q544" s="82"/>
      <c r="R544" s="82"/>
      <c r="S544" s="82"/>
      <c r="T544" s="82"/>
      <c r="U544" s="82"/>
      <c r="V544" s="82"/>
      <c r="W544" s="82"/>
      <c r="X544" s="88"/>
    </row>
    <row r="545" spans="1:24" ht="11.25" customHeight="1">
      <c r="A545" s="88"/>
      <c r="B545" s="82"/>
      <c r="C545" s="84"/>
      <c r="D545" s="213"/>
      <c r="E545" s="214"/>
      <c r="F545" s="41"/>
      <c r="G545" s="42"/>
      <c r="H545" s="208"/>
      <c r="I545" s="43"/>
      <c r="J545" s="208"/>
      <c r="K545" s="43"/>
      <c r="L545" s="208"/>
      <c r="M545" s="43"/>
      <c r="N545" s="208"/>
      <c r="O545" s="43"/>
      <c r="P545" s="205"/>
      <c r="Q545" s="82"/>
      <c r="R545" s="82"/>
      <c r="S545" s="82"/>
      <c r="T545" s="82"/>
      <c r="U545" s="82"/>
      <c r="V545" s="82"/>
      <c r="W545" s="82"/>
      <c r="X545" s="88"/>
    </row>
    <row r="546" spans="1:24" ht="11.25" customHeight="1">
      <c r="A546" s="88"/>
      <c r="B546" s="82"/>
      <c r="C546" s="84"/>
      <c r="D546" s="213"/>
      <c r="E546" s="214"/>
      <c r="F546" s="41"/>
      <c r="G546" s="42"/>
      <c r="H546" s="208"/>
      <c r="I546" s="43"/>
      <c r="J546" s="208"/>
      <c r="K546" s="43"/>
      <c r="L546" s="208"/>
      <c r="M546" s="43"/>
      <c r="N546" s="208"/>
      <c r="O546" s="43"/>
      <c r="P546" s="205"/>
      <c r="Q546" s="82"/>
      <c r="R546" s="82"/>
      <c r="S546" s="82"/>
      <c r="T546" s="82"/>
      <c r="U546" s="82"/>
      <c r="V546" s="82"/>
      <c r="W546" s="82"/>
      <c r="X546" s="88"/>
    </row>
    <row r="547" spans="1:24" ht="11.25" customHeight="1">
      <c r="A547" s="88"/>
      <c r="B547" s="82"/>
      <c r="C547" s="84"/>
      <c r="D547" s="213"/>
      <c r="E547" s="214"/>
      <c r="F547" s="41"/>
      <c r="G547" s="42"/>
      <c r="H547" s="208"/>
      <c r="I547" s="43"/>
      <c r="J547" s="208"/>
      <c r="K547" s="43"/>
      <c r="L547" s="208"/>
      <c r="M547" s="43"/>
      <c r="N547" s="208"/>
      <c r="O547" s="43"/>
      <c r="P547" s="205"/>
      <c r="Q547" s="82"/>
      <c r="R547" s="82"/>
      <c r="S547" s="82"/>
      <c r="T547" s="82"/>
      <c r="U547" s="82"/>
      <c r="V547" s="82"/>
      <c r="W547" s="82"/>
      <c r="X547" s="88"/>
    </row>
    <row r="548" spans="1:24" ht="11.25" customHeight="1">
      <c r="A548" s="88"/>
      <c r="B548" s="82"/>
      <c r="C548" s="84"/>
      <c r="D548" s="213"/>
      <c r="E548" s="214"/>
      <c r="F548" s="41"/>
      <c r="G548" s="42"/>
      <c r="H548" s="208"/>
      <c r="I548" s="43"/>
      <c r="J548" s="208"/>
      <c r="K548" s="43"/>
      <c r="L548" s="208"/>
      <c r="M548" s="43"/>
      <c r="N548" s="208"/>
      <c r="O548" s="43"/>
      <c r="P548" s="205"/>
      <c r="Q548" s="82"/>
      <c r="R548" s="82"/>
      <c r="S548" s="82"/>
      <c r="T548" s="82"/>
      <c r="U548" s="82"/>
      <c r="V548" s="82"/>
      <c r="W548" s="82"/>
      <c r="X548" s="88"/>
    </row>
    <row r="549" spans="1:24" ht="11.25" customHeight="1">
      <c r="A549" s="88"/>
      <c r="B549" s="82"/>
      <c r="C549" s="84"/>
      <c r="D549" s="213"/>
      <c r="E549" s="214"/>
      <c r="F549" s="41"/>
      <c r="G549" s="42"/>
      <c r="H549" s="208"/>
      <c r="I549" s="43"/>
      <c r="J549" s="208"/>
      <c r="K549" s="43"/>
      <c r="L549" s="208"/>
      <c r="M549" s="43"/>
      <c r="N549" s="208"/>
      <c r="O549" s="43"/>
      <c r="P549" s="205"/>
      <c r="Q549" s="82"/>
      <c r="R549" s="82"/>
      <c r="S549" s="82"/>
      <c r="T549" s="82"/>
      <c r="U549" s="82"/>
      <c r="V549" s="82"/>
      <c r="W549" s="82"/>
      <c r="X549" s="88"/>
    </row>
    <row r="550" spans="1:24" ht="11.25" customHeight="1">
      <c r="A550" s="88"/>
      <c r="B550" s="82"/>
      <c r="C550" s="84"/>
      <c r="D550" s="213"/>
      <c r="E550" s="214"/>
      <c r="F550" s="41"/>
      <c r="G550" s="42"/>
      <c r="H550" s="208"/>
      <c r="I550" s="43"/>
      <c r="J550" s="208"/>
      <c r="K550" s="43"/>
      <c r="L550" s="208"/>
      <c r="M550" s="43"/>
      <c r="N550" s="208"/>
      <c r="O550" s="43"/>
      <c r="P550" s="205"/>
      <c r="Q550" s="82"/>
      <c r="R550" s="82"/>
      <c r="S550" s="82"/>
      <c r="T550" s="82"/>
      <c r="U550" s="82"/>
      <c r="V550" s="82"/>
      <c r="W550" s="82"/>
      <c r="X550" s="88"/>
    </row>
    <row r="551" spans="1:24" ht="11.25" customHeight="1">
      <c r="A551" s="88"/>
      <c r="B551" s="82"/>
      <c r="C551" s="84"/>
      <c r="D551" s="213"/>
      <c r="E551" s="214"/>
      <c r="F551" s="41"/>
      <c r="G551" s="42"/>
      <c r="H551" s="208"/>
      <c r="I551" s="43"/>
      <c r="J551" s="208"/>
      <c r="K551" s="43"/>
      <c r="L551" s="208"/>
      <c r="M551" s="43"/>
      <c r="N551" s="208"/>
      <c r="O551" s="43"/>
      <c r="P551" s="205"/>
      <c r="Q551" s="82"/>
      <c r="R551" s="82"/>
      <c r="S551" s="82"/>
      <c r="T551" s="82"/>
      <c r="U551" s="82"/>
      <c r="V551" s="82"/>
      <c r="W551" s="82"/>
      <c r="X551" s="88"/>
    </row>
    <row r="552" spans="1:24" ht="11.25" customHeight="1">
      <c r="A552" s="88"/>
      <c r="B552" s="82"/>
      <c r="C552" s="84"/>
      <c r="D552" s="213"/>
      <c r="E552" s="214"/>
      <c r="F552" s="41"/>
      <c r="G552" s="42"/>
      <c r="H552" s="208"/>
      <c r="I552" s="43"/>
      <c r="J552" s="208"/>
      <c r="K552" s="43"/>
      <c r="L552" s="208"/>
      <c r="M552" s="43"/>
      <c r="N552" s="208"/>
      <c r="O552" s="43"/>
      <c r="P552" s="205"/>
      <c r="Q552" s="82"/>
      <c r="R552" s="82"/>
      <c r="S552" s="82"/>
      <c r="T552" s="82"/>
      <c r="U552" s="82"/>
      <c r="V552" s="82"/>
      <c r="W552" s="82"/>
      <c r="X552" s="88"/>
    </row>
    <row r="553" spans="1:24" ht="11.25" customHeight="1">
      <c r="A553" s="88"/>
      <c r="B553" s="82"/>
      <c r="C553" s="84"/>
      <c r="D553" s="213"/>
      <c r="E553" s="214"/>
      <c r="F553" s="41"/>
      <c r="G553" s="42"/>
      <c r="H553" s="208"/>
      <c r="I553" s="43"/>
      <c r="J553" s="208"/>
      <c r="K553" s="43"/>
      <c r="L553" s="208"/>
      <c r="M553" s="43"/>
      <c r="N553" s="208"/>
      <c r="O553" s="43"/>
      <c r="P553" s="205"/>
      <c r="Q553" s="82"/>
      <c r="R553" s="82"/>
      <c r="S553" s="82"/>
      <c r="T553" s="82"/>
      <c r="U553" s="82"/>
      <c r="V553" s="82"/>
      <c r="W553" s="82"/>
      <c r="X553" s="88"/>
    </row>
    <row r="554" spans="1:24" ht="11.25" customHeight="1">
      <c r="A554" s="88"/>
      <c r="B554" s="82"/>
      <c r="C554" s="84"/>
      <c r="D554" s="213"/>
      <c r="E554" s="214"/>
      <c r="F554" s="41"/>
      <c r="G554" s="42"/>
      <c r="H554" s="208"/>
      <c r="I554" s="43"/>
      <c r="J554" s="208"/>
      <c r="K554" s="43"/>
      <c r="L554" s="208"/>
      <c r="M554" s="43"/>
      <c r="N554" s="208"/>
      <c r="O554" s="43"/>
      <c r="P554" s="205"/>
      <c r="Q554" s="82"/>
      <c r="R554" s="82"/>
      <c r="S554" s="82"/>
      <c r="T554" s="82"/>
      <c r="U554" s="82"/>
      <c r="V554" s="82"/>
      <c r="W554" s="82"/>
      <c r="X554" s="88"/>
    </row>
    <row r="555" spans="1:24" ht="11.25" customHeight="1">
      <c r="A555" s="88"/>
      <c r="B555" s="82"/>
      <c r="C555" s="84"/>
      <c r="D555" s="213"/>
      <c r="E555" s="214"/>
      <c r="F555" s="41"/>
      <c r="G555" s="42"/>
      <c r="H555" s="208"/>
      <c r="I555" s="43"/>
      <c r="J555" s="208"/>
      <c r="K555" s="43"/>
      <c r="L555" s="208"/>
      <c r="M555" s="43"/>
      <c r="N555" s="208"/>
      <c r="O555" s="43"/>
      <c r="P555" s="205"/>
      <c r="Q555" s="82"/>
      <c r="R555" s="82"/>
      <c r="S555" s="82"/>
      <c r="T555" s="82"/>
      <c r="U555" s="82"/>
      <c r="V555" s="82"/>
      <c r="W555" s="82"/>
      <c r="X555" s="88"/>
    </row>
    <row r="556" spans="1:24" ht="11.25" customHeight="1">
      <c r="A556" s="88"/>
      <c r="B556" s="82"/>
      <c r="C556" s="84"/>
      <c r="D556" s="213"/>
      <c r="E556" s="214"/>
      <c r="F556" s="41"/>
      <c r="G556" s="42"/>
      <c r="H556" s="208"/>
      <c r="I556" s="43"/>
      <c r="J556" s="208"/>
      <c r="K556" s="43"/>
      <c r="L556" s="208"/>
      <c r="M556" s="43"/>
      <c r="N556" s="208"/>
      <c r="O556" s="43"/>
      <c r="P556" s="205"/>
      <c r="Q556" s="82"/>
      <c r="R556" s="82"/>
      <c r="S556" s="82"/>
      <c r="T556" s="82"/>
      <c r="U556" s="82"/>
      <c r="V556" s="82"/>
      <c r="W556" s="82"/>
      <c r="X556" s="88"/>
    </row>
    <row r="557" spans="1:24" ht="11.25" customHeight="1">
      <c r="A557" s="88"/>
      <c r="B557" s="82"/>
      <c r="C557" s="84"/>
      <c r="D557" s="213"/>
      <c r="E557" s="214"/>
      <c r="F557" s="41"/>
      <c r="G557" s="42"/>
      <c r="H557" s="208"/>
      <c r="I557" s="43"/>
      <c r="J557" s="208"/>
      <c r="K557" s="43"/>
      <c r="L557" s="208"/>
      <c r="M557" s="43"/>
      <c r="N557" s="208"/>
      <c r="O557" s="43"/>
      <c r="P557" s="205"/>
      <c r="Q557" s="82"/>
      <c r="R557" s="82"/>
      <c r="S557" s="82"/>
      <c r="T557" s="82"/>
      <c r="U557" s="82"/>
      <c r="V557" s="82"/>
      <c r="W557" s="82"/>
      <c r="X557" s="88"/>
    </row>
    <row r="558" spans="1:24" ht="11.25" customHeight="1">
      <c r="A558" s="88"/>
      <c r="B558" s="82"/>
      <c r="C558" s="84"/>
      <c r="D558" s="213"/>
      <c r="E558" s="214"/>
      <c r="F558" s="41"/>
      <c r="G558" s="42"/>
      <c r="H558" s="208"/>
      <c r="I558" s="43"/>
      <c r="J558" s="208"/>
      <c r="K558" s="43"/>
      <c r="L558" s="208"/>
      <c r="M558" s="43"/>
      <c r="N558" s="208"/>
      <c r="O558" s="43"/>
      <c r="P558" s="205"/>
      <c r="Q558" s="82"/>
      <c r="R558" s="82"/>
      <c r="S558" s="82"/>
      <c r="T558" s="82"/>
      <c r="U558" s="82"/>
      <c r="V558" s="82"/>
      <c r="W558" s="82"/>
      <c r="X558" s="88"/>
    </row>
    <row r="559" spans="1:24" ht="11.25" customHeight="1">
      <c r="A559" s="88"/>
      <c r="B559" s="82"/>
      <c r="C559" s="84"/>
      <c r="D559" s="213"/>
      <c r="E559" s="214"/>
      <c r="F559" s="41"/>
      <c r="G559" s="42"/>
      <c r="H559" s="208"/>
      <c r="I559" s="43"/>
      <c r="J559" s="208"/>
      <c r="K559" s="43"/>
      <c r="L559" s="208"/>
      <c r="M559" s="43"/>
      <c r="N559" s="208"/>
      <c r="O559" s="43"/>
      <c r="P559" s="205"/>
      <c r="Q559" s="82"/>
      <c r="R559" s="82"/>
      <c r="S559" s="82"/>
      <c r="T559" s="82"/>
      <c r="U559" s="82"/>
      <c r="V559" s="82"/>
      <c r="W559" s="82"/>
      <c r="X559" s="88"/>
    </row>
    <row r="560" spans="1:24" ht="11.25" customHeight="1">
      <c r="A560" s="88"/>
      <c r="B560" s="82"/>
      <c r="C560" s="84"/>
      <c r="D560" s="213"/>
      <c r="E560" s="214"/>
      <c r="F560" s="41"/>
      <c r="G560" s="42"/>
      <c r="H560" s="208"/>
      <c r="I560" s="43"/>
      <c r="J560" s="208"/>
      <c r="K560" s="43"/>
      <c r="L560" s="208"/>
      <c r="M560" s="43"/>
      <c r="N560" s="208"/>
      <c r="O560" s="43"/>
      <c r="P560" s="205"/>
      <c r="Q560" s="82"/>
      <c r="R560" s="82"/>
      <c r="S560" s="82"/>
      <c r="T560" s="82"/>
      <c r="U560" s="82"/>
      <c r="V560" s="82"/>
      <c r="W560" s="82"/>
      <c r="X560" s="88"/>
    </row>
    <row r="561" spans="1:24" ht="11.25" customHeight="1">
      <c r="A561" s="88"/>
      <c r="B561" s="82"/>
      <c r="C561" s="84"/>
      <c r="D561" s="213"/>
      <c r="E561" s="214"/>
      <c r="F561" s="41"/>
      <c r="G561" s="42"/>
      <c r="H561" s="208"/>
      <c r="I561" s="43"/>
      <c r="J561" s="208"/>
      <c r="K561" s="43"/>
      <c r="L561" s="208"/>
      <c r="M561" s="43"/>
      <c r="N561" s="208"/>
      <c r="O561" s="43"/>
      <c r="P561" s="205"/>
      <c r="Q561" s="82"/>
      <c r="R561" s="82"/>
      <c r="S561" s="82"/>
      <c r="T561" s="82"/>
      <c r="U561" s="82"/>
      <c r="V561" s="82"/>
      <c r="W561" s="82"/>
      <c r="X561" s="88"/>
    </row>
    <row r="562" spans="1:24" ht="11.25" customHeight="1">
      <c r="A562" s="88"/>
      <c r="B562" s="82"/>
      <c r="C562" s="84"/>
      <c r="D562" s="213"/>
      <c r="E562" s="214"/>
      <c r="F562" s="41"/>
      <c r="G562" s="42"/>
      <c r="H562" s="208"/>
      <c r="I562" s="43"/>
      <c r="J562" s="208"/>
      <c r="K562" s="43"/>
      <c r="L562" s="208"/>
      <c r="M562" s="43"/>
      <c r="N562" s="208"/>
      <c r="O562" s="43"/>
      <c r="P562" s="205"/>
      <c r="Q562" s="82"/>
      <c r="R562" s="82"/>
      <c r="S562" s="82"/>
      <c r="T562" s="82"/>
      <c r="U562" s="82"/>
      <c r="V562" s="82"/>
      <c r="W562" s="82"/>
      <c r="X562" s="88"/>
    </row>
    <row r="563" spans="1:24" ht="11.25" customHeight="1">
      <c r="A563" s="88"/>
      <c r="B563" s="82"/>
      <c r="C563" s="84"/>
      <c r="D563" s="213"/>
      <c r="E563" s="214"/>
      <c r="F563" s="41"/>
      <c r="G563" s="42"/>
      <c r="H563" s="208"/>
      <c r="I563" s="43"/>
      <c r="J563" s="208"/>
      <c r="K563" s="43"/>
      <c r="L563" s="208"/>
      <c r="M563" s="43"/>
      <c r="N563" s="208"/>
      <c r="O563" s="43"/>
      <c r="P563" s="205"/>
      <c r="Q563" s="82"/>
      <c r="R563" s="82"/>
      <c r="S563" s="82"/>
      <c r="T563" s="82"/>
      <c r="U563" s="82"/>
      <c r="V563" s="82"/>
      <c r="W563" s="82"/>
      <c r="X563" s="88"/>
    </row>
    <row r="564" spans="1:24" ht="11.25" customHeight="1">
      <c r="A564" s="88"/>
      <c r="B564" s="82"/>
      <c r="C564" s="84"/>
      <c r="D564" s="213"/>
      <c r="E564" s="214"/>
      <c r="F564" s="41"/>
      <c r="G564" s="42"/>
      <c r="H564" s="208"/>
      <c r="I564" s="43"/>
      <c r="J564" s="208"/>
      <c r="K564" s="43"/>
      <c r="L564" s="208"/>
      <c r="M564" s="43"/>
      <c r="N564" s="208"/>
      <c r="O564" s="43"/>
      <c r="P564" s="205"/>
      <c r="Q564" s="82"/>
      <c r="R564" s="82"/>
      <c r="S564" s="82"/>
      <c r="T564" s="82"/>
      <c r="U564" s="82"/>
      <c r="V564" s="82"/>
      <c r="W564" s="82"/>
      <c r="X564" s="88"/>
    </row>
    <row r="565" spans="1:24" ht="11.25" customHeight="1">
      <c r="A565" s="88"/>
      <c r="B565" s="82"/>
      <c r="C565" s="84"/>
      <c r="D565" s="213"/>
      <c r="E565" s="214"/>
      <c r="F565" s="41"/>
      <c r="G565" s="42"/>
      <c r="H565" s="208"/>
      <c r="I565" s="43"/>
      <c r="J565" s="208"/>
      <c r="K565" s="43"/>
      <c r="L565" s="208"/>
      <c r="M565" s="43"/>
      <c r="N565" s="208"/>
      <c r="O565" s="43"/>
      <c r="P565" s="205"/>
      <c r="Q565" s="82"/>
      <c r="R565" s="82"/>
      <c r="S565" s="82"/>
      <c r="T565" s="82"/>
      <c r="U565" s="82"/>
      <c r="V565" s="82"/>
      <c r="W565" s="82"/>
      <c r="X565" s="88"/>
    </row>
    <row r="566" spans="1:24" ht="11.25" customHeight="1">
      <c r="A566" s="88"/>
      <c r="B566" s="82"/>
      <c r="C566" s="84"/>
      <c r="D566" s="213"/>
      <c r="E566" s="214"/>
      <c r="F566" s="41"/>
      <c r="G566" s="42"/>
      <c r="H566" s="208"/>
      <c r="I566" s="43"/>
      <c r="J566" s="208"/>
      <c r="K566" s="43"/>
      <c r="L566" s="208"/>
      <c r="M566" s="43"/>
      <c r="N566" s="208"/>
      <c r="O566" s="43"/>
      <c r="P566" s="205"/>
      <c r="Q566" s="82"/>
      <c r="R566" s="82"/>
      <c r="S566" s="82"/>
      <c r="T566" s="82"/>
      <c r="U566" s="82"/>
      <c r="V566" s="82"/>
      <c r="W566" s="82"/>
      <c r="X566" s="88"/>
    </row>
    <row r="567" spans="1:24" ht="11.25" customHeight="1">
      <c r="A567" s="88"/>
      <c r="B567" s="82"/>
      <c r="C567" s="84"/>
      <c r="D567" s="213"/>
      <c r="E567" s="214"/>
      <c r="F567" s="41"/>
      <c r="G567" s="42"/>
      <c r="H567" s="208"/>
      <c r="I567" s="43"/>
      <c r="J567" s="208"/>
      <c r="K567" s="43"/>
      <c r="L567" s="208"/>
      <c r="M567" s="43"/>
      <c r="N567" s="208"/>
      <c r="O567" s="43"/>
      <c r="P567" s="205"/>
      <c r="Q567" s="82"/>
      <c r="R567" s="82"/>
      <c r="S567" s="82"/>
      <c r="T567" s="82"/>
      <c r="U567" s="82"/>
      <c r="V567" s="82"/>
      <c r="W567" s="82"/>
      <c r="X567" s="88"/>
    </row>
    <row r="568" spans="1:24" ht="11.25" customHeight="1">
      <c r="A568" s="88"/>
      <c r="B568" s="82"/>
      <c r="C568" s="84"/>
      <c r="D568" s="213"/>
      <c r="E568" s="214"/>
      <c r="F568" s="41"/>
      <c r="G568" s="42"/>
      <c r="H568" s="208"/>
      <c r="I568" s="43"/>
      <c r="J568" s="208"/>
      <c r="K568" s="43"/>
      <c r="L568" s="208"/>
      <c r="M568" s="43"/>
      <c r="N568" s="208"/>
      <c r="O568" s="43"/>
      <c r="P568" s="205"/>
      <c r="Q568" s="82"/>
      <c r="R568" s="82"/>
      <c r="S568" s="82"/>
      <c r="T568" s="82"/>
      <c r="U568" s="82"/>
      <c r="V568" s="82"/>
      <c r="W568" s="82"/>
      <c r="X568" s="88"/>
    </row>
    <row r="569" spans="1:24" ht="11.25" customHeight="1">
      <c r="A569" s="88"/>
      <c r="B569" s="82"/>
      <c r="C569" s="84"/>
      <c r="D569" s="213"/>
      <c r="E569" s="214"/>
      <c r="F569" s="41"/>
      <c r="G569" s="42"/>
      <c r="H569" s="208"/>
      <c r="I569" s="43"/>
      <c r="J569" s="208"/>
      <c r="K569" s="43"/>
      <c r="L569" s="208"/>
      <c r="M569" s="43"/>
      <c r="N569" s="208"/>
      <c r="O569" s="43"/>
      <c r="P569" s="205"/>
      <c r="Q569" s="82"/>
      <c r="R569" s="82"/>
      <c r="S569" s="82"/>
      <c r="T569" s="82"/>
      <c r="U569" s="82"/>
      <c r="V569" s="82"/>
      <c r="W569" s="82"/>
      <c r="X569" s="88"/>
    </row>
    <row r="570" spans="1:24" ht="11.25" customHeight="1">
      <c r="A570" s="88"/>
      <c r="B570" s="82"/>
      <c r="C570" s="84"/>
      <c r="D570" s="213"/>
      <c r="E570" s="214"/>
      <c r="F570" s="41"/>
      <c r="G570" s="42"/>
      <c r="H570" s="208"/>
      <c r="I570" s="43"/>
      <c r="J570" s="208"/>
      <c r="K570" s="43"/>
      <c r="L570" s="208"/>
      <c r="M570" s="43"/>
      <c r="N570" s="208"/>
      <c r="O570" s="43"/>
      <c r="P570" s="205"/>
      <c r="Q570" s="82"/>
      <c r="R570" s="82"/>
      <c r="S570" s="82"/>
      <c r="T570" s="82"/>
      <c r="U570" s="82"/>
      <c r="V570" s="82"/>
      <c r="W570" s="82"/>
      <c r="X570" s="88"/>
    </row>
    <row r="571" spans="1:24" ht="11.25" customHeight="1">
      <c r="A571" s="88"/>
      <c r="B571" s="82"/>
      <c r="C571" s="84"/>
      <c r="D571" s="213"/>
      <c r="E571" s="214"/>
      <c r="F571" s="41"/>
      <c r="G571" s="42"/>
      <c r="H571" s="208"/>
      <c r="I571" s="43"/>
      <c r="J571" s="208"/>
      <c r="K571" s="43"/>
      <c r="L571" s="208"/>
      <c r="M571" s="43"/>
      <c r="N571" s="208"/>
      <c r="O571" s="43"/>
      <c r="P571" s="205"/>
      <c r="Q571" s="82"/>
      <c r="R571" s="82"/>
      <c r="S571" s="82"/>
      <c r="T571" s="82"/>
      <c r="U571" s="82"/>
      <c r="V571" s="82"/>
      <c r="W571" s="82"/>
      <c r="X571" s="88"/>
    </row>
    <row r="572" spans="1:24" ht="11.25" customHeight="1">
      <c r="A572" s="88"/>
      <c r="B572" s="82"/>
      <c r="C572" s="84"/>
      <c r="D572" s="213"/>
      <c r="E572" s="214"/>
      <c r="F572" s="41"/>
      <c r="G572" s="42"/>
      <c r="H572" s="208"/>
      <c r="I572" s="43"/>
      <c r="J572" s="208"/>
      <c r="K572" s="43"/>
      <c r="L572" s="208"/>
      <c r="M572" s="43"/>
      <c r="N572" s="208"/>
      <c r="O572" s="43"/>
      <c r="P572" s="205"/>
      <c r="Q572" s="82"/>
      <c r="R572" s="82"/>
      <c r="S572" s="82"/>
      <c r="T572" s="82"/>
      <c r="U572" s="82"/>
      <c r="V572" s="82"/>
      <c r="W572" s="82"/>
      <c r="X572" s="88"/>
    </row>
    <row r="573" spans="1:24" ht="11.25" customHeight="1">
      <c r="A573" s="88"/>
      <c r="B573" s="82"/>
      <c r="C573" s="85"/>
      <c r="D573" s="215"/>
      <c r="E573" s="216"/>
      <c r="F573" s="41"/>
      <c r="G573" s="48"/>
      <c r="H573" s="209"/>
      <c r="I573" s="49"/>
      <c r="J573" s="209"/>
      <c r="K573" s="49"/>
      <c r="L573" s="209"/>
      <c r="M573" s="49"/>
      <c r="N573" s="209"/>
      <c r="O573" s="49"/>
      <c r="P573" s="206"/>
      <c r="Q573" s="82"/>
      <c r="R573" s="82"/>
      <c r="S573" s="82"/>
      <c r="T573" s="82"/>
      <c r="U573" s="82"/>
      <c r="V573" s="82"/>
      <c r="W573" s="82"/>
      <c r="X573" s="88"/>
    </row>
    <row r="574" spans="1:24" ht="11.25" customHeight="1">
      <c r="A574" s="88"/>
      <c r="B574" s="82"/>
      <c r="C574" s="82"/>
      <c r="E574" s="4" t="s">
        <v>31</v>
      </c>
      <c r="F574" s="75">
        <f>SUM(F505:F573)</f>
        <v>0</v>
      </c>
      <c r="G574" s="90"/>
      <c r="H574" s="90"/>
      <c r="I574" s="90"/>
      <c r="J574" s="90"/>
      <c r="K574" s="90"/>
      <c r="L574" s="90"/>
      <c r="M574" s="90"/>
      <c r="N574" s="90"/>
      <c r="O574" s="90"/>
      <c r="P574" s="82"/>
      <c r="Q574" s="82"/>
      <c r="R574" s="82"/>
      <c r="S574" s="82"/>
      <c r="T574" s="82"/>
      <c r="U574" s="82"/>
      <c r="V574" s="82"/>
      <c r="W574" s="82"/>
      <c r="X574" s="88"/>
    </row>
    <row r="575" spans="1:24" ht="11.25" customHeight="1">
      <c r="A575" s="88"/>
      <c r="B575" s="82"/>
      <c r="C575" s="82"/>
      <c r="D575" s="82"/>
      <c r="E575" s="82"/>
      <c r="F575" s="82"/>
      <c r="G575" s="82"/>
      <c r="H575" s="82"/>
      <c r="I575" s="82"/>
      <c r="J575" s="82"/>
      <c r="K575" s="82"/>
      <c r="L575" s="82"/>
      <c r="M575" s="82"/>
      <c r="N575" s="82"/>
      <c r="O575" s="82"/>
      <c r="P575" s="82"/>
      <c r="Q575" s="82"/>
      <c r="R575" s="82"/>
      <c r="S575" s="82"/>
      <c r="T575" s="82"/>
      <c r="U575" s="82"/>
      <c r="V575" s="82"/>
      <c r="W575" s="82"/>
      <c r="X575" s="88"/>
    </row>
    <row r="576" spans="1:24" ht="11.25" customHeight="1">
      <c r="A576" s="88"/>
      <c r="B576" s="82"/>
      <c r="C576" s="82"/>
      <c r="D576" s="82"/>
      <c r="E576" s="82"/>
      <c r="F576" s="82"/>
      <c r="G576" s="82"/>
      <c r="H576" s="82"/>
      <c r="I576" s="82"/>
      <c r="J576" s="82"/>
      <c r="K576" s="82"/>
      <c r="L576" s="82"/>
      <c r="M576" s="82"/>
      <c r="N576" s="82"/>
      <c r="O576" s="82"/>
      <c r="P576" s="82"/>
      <c r="Q576" s="82"/>
      <c r="R576" s="82"/>
      <c r="S576" s="82"/>
      <c r="T576" s="82"/>
      <c r="U576" s="82"/>
      <c r="V576" s="82"/>
      <c r="W576" s="82"/>
      <c r="X576" s="88"/>
    </row>
    <row r="577" spans="1:24" ht="11.25" customHeight="1">
      <c r="A577" s="88"/>
      <c r="B577" s="82"/>
      <c r="C577" s="82"/>
      <c r="D577" s="82"/>
      <c r="E577" s="82"/>
      <c r="F577" s="82"/>
      <c r="G577" s="82"/>
      <c r="H577" s="82"/>
      <c r="I577" s="82"/>
      <c r="J577" s="82"/>
      <c r="K577" s="82"/>
      <c r="L577" s="82"/>
      <c r="M577" s="82"/>
      <c r="N577" s="82"/>
      <c r="O577" s="82"/>
      <c r="P577" s="82"/>
      <c r="Q577" s="82"/>
      <c r="R577" s="82"/>
      <c r="S577" s="82"/>
      <c r="T577" s="82"/>
      <c r="U577" s="82"/>
      <c r="V577" s="82"/>
      <c r="W577" s="82"/>
      <c r="X577" s="88"/>
    </row>
    <row r="578" spans="1:24" ht="11.25" customHeight="1">
      <c r="A578" s="88"/>
      <c r="B578" s="82"/>
      <c r="C578" s="82"/>
      <c r="D578" s="82"/>
      <c r="E578" s="82"/>
      <c r="F578" s="82"/>
      <c r="G578" s="82"/>
      <c r="H578" s="82"/>
      <c r="I578" s="82"/>
      <c r="J578" s="82"/>
      <c r="K578" s="82"/>
      <c r="L578" s="82"/>
      <c r="M578" s="82"/>
      <c r="N578" s="82"/>
      <c r="O578" s="82"/>
      <c r="P578" s="82"/>
      <c r="Q578" s="82"/>
      <c r="R578" s="82"/>
      <c r="S578" s="82"/>
      <c r="T578" s="82"/>
      <c r="U578" s="82"/>
      <c r="V578" s="82"/>
      <c r="W578" s="82"/>
      <c r="X578" s="88"/>
    </row>
    <row r="579" spans="1:24" ht="11.25" customHeight="1">
      <c r="A579" s="88"/>
      <c r="B579" s="82"/>
      <c r="C579" s="82"/>
      <c r="D579" s="82"/>
      <c r="E579" s="82"/>
      <c r="F579" s="82"/>
      <c r="G579" s="82"/>
      <c r="H579" s="82"/>
      <c r="I579" s="82"/>
      <c r="J579" s="82"/>
      <c r="K579" s="82"/>
      <c r="L579" s="82"/>
      <c r="M579" s="82"/>
      <c r="N579" s="82"/>
      <c r="O579" s="82"/>
      <c r="P579" s="82"/>
      <c r="Q579" s="82"/>
      <c r="R579" s="82"/>
      <c r="S579" s="82"/>
      <c r="T579" s="82"/>
      <c r="U579" s="82"/>
      <c r="V579" s="82"/>
      <c r="W579" s="82"/>
      <c r="X579" s="88"/>
    </row>
    <row r="580" spans="1:24" ht="11.25" customHeight="1">
      <c r="A580" s="88"/>
      <c r="B580" s="82"/>
      <c r="C580" s="82"/>
      <c r="D580" s="82"/>
      <c r="E580" s="82"/>
      <c r="F580" s="82"/>
      <c r="G580" s="82"/>
      <c r="H580" s="82"/>
      <c r="I580" s="82"/>
      <c r="J580" s="82"/>
      <c r="K580" s="82"/>
      <c r="L580" s="82"/>
      <c r="M580" s="82"/>
      <c r="N580" s="82"/>
      <c r="O580" s="82"/>
      <c r="P580" s="82"/>
      <c r="Q580" s="82"/>
      <c r="R580" s="82"/>
      <c r="S580" s="82"/>
      <c r="T580" s="82"/>
      <c r="U580" s="82"/>
      <c r="V580" s="82"/>
      <c r="W580" s="82"/>
      <c r="X580" s="88"/>
    </row>
    <row r="581" spans="1:24" ht="11.25" customHeight="1">
      <c r="A581" s="88"/>
      <c r="B581" s="82"/>
      <c r="C581" s="82"/>
      <c r="D581" s="82"/>
      <c r="E581" s="82"/>
      <c r="F581" s="82"/>
      <c r="G581" s="82"/>
      <c r="H581" s="82"/>
      <c r="I581" s="82"/>
      <c r="J581" s="82"/>
      <c r="K581" s="82"/>
      <c r="L581" s="82"/>
      <c r="M581" s="82"/>
      <c r="N581" s="82"/>
      <c r="O581" s="82"/>
      <c r="P581" s="82"/>
      <c r="Q581" s="82"/>
      <c r="R581" s="82"/>
      <c r="S581" s="82"/>
      <c r="T581" s="82"/>
      <c r="U581" s="82"/>
      <c r="V581" s="82"/>
      <c r="W581" s="82"/>
      <c r="X581" s="88"/>
    </row>
    <row r="582" spans="1:24" ht="11.25" customHeight="1">
      <c r="A582" s="88"/>
      <c r="B582" s="82"/>
      <c r="C582" s="82"/>
      <c r="D582" s="82"/>
      <c r="E582" s="82"/>
      <c r="F582" s="82"/>
      <c r="G582" s="82"/>
      <c r="H582" s="82"/>
      <c r="I582" s="82"/>
      <c r="J582" s="82"/>
      <c r="K582" s="82"/>
      <c r="L582" s="82"/>
      <c r="M582" s="82"/>
      <c r="N582" s="82"/>
      <c r="O582" s="82"/>
      <c r="P582" s="82"/>
      <c r="Q582" s="82"/>
      <c r="R582" s="82"/>
      <c r="S582" s="82"/>
      <c r="T582" s="82"/>
      <c r="U582" s="82"/>
      <c r="V582" s="82"/>
      <c r="W582" s="82"/>
      <c r="X582" s="88"/>
    </row>
    <row r="583" spans="1:24" ht="11.25" customHeight="1" thickBot="1">
      <c r="A583" s="88"/>
      <c r="B583" s="82"/>
      <c r="C583" s="235" t="s">
        <v>13</v>
      </c>
      <c r="D583" s="235"/>
      <c r="E583" s="82"/>
      <c r="F583" s="82"/>
      <c r="G583" s="82"/>
      <c r="H583" s="82"/>
      <c r="I583" s="82"/>
      <c r="J583" s="82"/>
      <c r="K583" s="82"/>
      <c r="L583" s="82"/>
      <c r="M583" s="82"/>
      <c r="N583" s="82"/>
      <c r="O583" s="82"/>
      <c r="P583" s="82"/>
      <c r="Q583" s="82"/>
      <c r="R583" s="82"/>
      <c r="S583" s="82"/>
      <c r="T583" s="82"/>
      <c r="U583" s="82"/>
      <c r="V583" s="82"/>
      <c r="W583" s="82"/>
      <c r="X583" s="88"/>
    </row>
    <row r="584" spans="1:24" ht="11.25" customHeight="1" thickBot="1" thickTop="1">
      <c r="A584" s="88"/>
      <c r="B584" s="82"/>
      <c r="C584" s="235"/>
      <c r="D584" s="235"/>
      <c r="E584" s="82"/>
      <c r="F584" s="82"/>
      <c r="G584" s="82"/>
      <c r="H584" s="82"/>
      <c r="I584" s="82"/>
      <c r="J584" s="82"/>
      <c r="K584" s="82"/>
      <c r="L584" s="82"/>
      <c r="M584" s="82"/>
      <c r="N584" s="82"/>
      <c r="O584" s="82"/>
      <c r="P584" s="82"/>
      <c r="Q584" s="82"/>
      <c r="R584" s="82"/>
      <c r="S584" s="82"/>
      <c r="T584" s="82"/>
      <c r="U584" s="82"/>
      <c r="V584" s="82"/>
      <c r="W584" s="82"/>
      <c r="X584" s="88"/>
    </row>
    <row r="585" spans="1:24" ht="11.25" customHeight="1" thickTop="1">
      <c r="A585" s="88"/>
      <c r="B585" s="82"/>
      <c r="C585" s="82"/>
      <c r="D585" s="82"/>
      <c r="E585" s="82"/>
      <c r="F585" s="82"/>
      <c r="G585" s="82"/>
      <c r="H585" s="82"/>
      <c r="I585" s="82"/>
      <c r="J585" s="82"/>
      <c r="K585" s="82"/>
      <c r="L585" s="82"/>
      <c r="M585" s="82"/>
      <c r="N585" s="82"/>
      <c r="O585" s="82"/>
      <c r="P585" s="82"/>
      <c r="Q585" s="82"/>
      <c r="R585" s="82"/>
      <c r="S585" s="82"/>
      <c r="T585" s="82"/>
      <c r="U585" s="82"/>
      <c r="V585" s="82"/>
      <c r="W585" s="82"/>
      <c r="X585" s="88"/>
    </row>
    <row r="586" spans="1:24" ht="11.25" customHeight="1">
      <c r="A586" s="88"/>
      <c r="B586" s="82"/>
      <c r="C586" s="82" t="s">
        <v>28</v>
      </c>
      <c r="D586" s="82"/>
      <c r="E586" s="82"/>
      <c r="F586" s="82"/>
      <c r="G586" s="82"/>
      <c r="H586" s="82"/>
      <c r="I586" s="82"/>
      <c r="J586" s="82"/>
      <c r="K586" s="82"/>
      <c r="L586" s="82"/>
      <c r="M586" s="82"/>
      <c r="N586" s="82"/>
      <c r="O586" s="82"/>
      <c r="P586" s="82"/>
      <c r="Q586" s="82"/>
      <c r="R586" s="82"/>
      <c r="S586" s="82"/>
      <c r="T586" s="82"/>
      <c r="U586" s="82"/>
      <c r="V586" s="82"/>
      <c r="W586" s="82"/>
      <c r="X586" s="88"/>
    </row>
    <row r="587" spans="1:24" ht="11.25" customHeight="1">
      <c r="A587" s="88"/>
      <c r="B587" s="82"/>
      <c r="C587" s="82"/>
      <c r="D587" s="82"/>
      <c r="E587" s="82"/>
      <c r="F587" s="82"/>
      <c r="G587" s="82"/>
      <c r="H587" s="82"/>
      <c r="I587" s="82"/>
      <c r="J587" s="82"/>
      <c r="K587" s="82"/>
      <c r="L587" s="82"/>
      <c r="M587" s="82"/>
      <c r="N587" s="82"/>
      <c r="O587" s="82"/>
      <c r="P587" s="82"/>
      <c r="Q587" s="82"/>
      <c r="R587" s="82"/>
      <c r="S587" s="82"/>
      <c r="T587" s="82"/>
      <c r="U587" s="82"/>
      <c r="V587" s="82"/>
      <c r="W587" s="82"/>
      <c r="X587" s="88"/>
    </row>
    <row r="588" spans="1:24" ht="11.25" customHeight="1">
      <c r="A588" s="88"/>
      <c r="B588" s="82"/>
      <c r="C588" s="82"/>
      <c r="D588" s="82"/>
      <c r="E588" s="82"/>
      <c r="F588" s="82"/>
      <c r="G588" s="82"/>
      <c r="H588" s="82"/>
      <c r="I588" s="82"/>
      <c r="J588" s="82"/>
      <c r="K588" s="82"/>
      <c r="L588" s="82"/>
      <c r="M588" s="82"/>
      <c r="N588" s="82"/>
      <c r="O588" s="82"/>
      <c r="P588" s="82"/>
      <c r="Q588" s="82"/>
      <c r="R588" s="82"/>
      <c r="S588" s="82"/>
      <c r="T588" s="82"/>
      <c r="U588" s="82"/>
      <c r="V588" s="82"/>
      <c r="W588" s="82"/>
      <c r="X588" s="88"/>
    </row>
    <row r="589" spans="1:24" ht="11.25" customHeight="1">
      <c r="A589" s="88"/>
      <c r="B589" s="82"/>
      <c r="C589" s="82"/>
      <c r="D589" s="82"/>
      <c r="E589" s="82"/>
      <c r="F589" s="82"/>
      <c r="G589" s="82"/>
      <c r="H589" s="82"/>
      <c r="I589" s="82"/>
      <c r="J589" s="82"/>
      <c r="K589" s="82"/>
      <c r="L589" s="82"/>
      <c r="M589" s="82"/>
      <c r="N589" s="82"/>
      <c r="O589" s="82"/>
      <c r="P589" s="82"/>
      <c r="Q589" s="82"/>
      <c r="R589" s="82"/>
      <c r="S589" s="82"/>
      <c r="T589" s="82"/>
      <c r="U589" s="82"/>
      <c r="V589" s="82"/>
      <c r="W589" s="82"/>
      <c r="X589" s="88"/>
    </row>
    <row r="590" spans="1:24" ht="11.25" customHeight="1">
      <c r="A590" s="88"/>
      <c r="B590" s="82"/>
      <c r="C590" s="82"/>
      <c r="D590" s="82"/>
      <c r="E590" s="82"/>
      <c r="F590" s="82"/>
      <c r="G590" s="82"/>
      <c r="H590" s="82"/>
      <c r="I590" s="82"/>
      <c r="J590" s="82"/>
      <c r="K590" s="82"/>
      <c r="L590" s="82"/>
      <c r="M590" s="82"/>
      <c r="N590" s="82"/>
      <c r="O590" s="82"/>
      <c r="P590" s="82"/>
      <c r="Q590" s="82"/>
      <c r="R590" s="82"/>
      <c r="S590" s="82"/>
      <c r="T590" s="82"/>
      <c r="U590" s="82"/>
      <c r="V590" s="82"/>
      <c r="W590" s="82"/>
      <c r="X590" s="88"/>
    </row>
    <row r="591" spans="1:24" ht="11.25" customHeight="1">
      <c r="A591" s="88"/>
      <c r="B591" s="82"/>
      <c r="C591" s="224" t="s">
        <v>112</v>
      </c>
      <c r="D591" s="231" t="s">
        <v>32</v>
      </c>
      <c r="E591" s="237"/>
      <c r="F591" s="224" t="s">
        <v>33</v>
      </c>
      <c r="G591" s="217" t="s">
        <v>367</v>
      </c>
      <c r="H591" s="218"/>
      <c r="I591" s="219"/>
      <c r="J591" s="219"/>
      <c r="K591" s="219"/>
      <c r="L591" s="219"/>
      <c r="M591" s="219"/>
      <c r="N591" s="219"/>
      <c r="O591" s="219"/>
      <c r="P591" s="220"/>
      <c r="Q591" s="82"/>
      <c r="R591" s="82"/>
      <c r="S591" s="82"/>
      <c r="T591" s="82"/>
      <c r="U591" s="82"/>
      <c r="V591" s="82"/>
      <c r="W591" s="82"/>
      <c r="X591" s="88"/>
    </row>
    <row r="592" spans="1:24" ht="11.25" customHeight="1">
      <c r="A592" s="88"/>
      <c r="B592" s="82"/>
      <c r="C592" s="225"/>
      <c r="D592" s="238"/>
      <c r="E592" s="239"/>
      <c r="F592" s="225"/>
      <c r="G592" s="221" t="s">
        <v>14</v>
      </c>
      <c r="H592" s="222"/>
      <c r="I592" s="222" t="s">
        <v>40</v>
      </c>
      <c r="J592" s="222"/>
      <c r="K592" s="222" t="s">
        <v>41</v>
      </c>
      <c r="L592" s="222"/>
      <c r="M592" s="222" t="s">
        <v>42</v>
      </c>
      <c r="N592" s="222"/>
      <c r="O592" s="222" t="s">
        <v>43</v>
      </c>
      <c r="P592" s="223"/>
      <c r="Q592" s="82"/>
      <c r="R592" s="82"/>
      <c r="S592" s="82"/>
      <c r="T592" s="82"/>
      <c r="U592" s="82"/>
      <c r="V592" s="82"/>
      <c r="W592" s="82"/>
      <c r="X592" s="88"/>
    </row>
    <row r="593" spans="1:24" ht="11.25" customHeight="1">
      <c r="A593" s="88"/>
      <c r="B593" s="82"/>
      <c r="C593" s="226"/>
      <c r="D593" s="240"/>
      <c r="E593" s="241"/>
      <c r="F593" s="226"/>
      <c r="G593" s="94" t="s">
        <v>351</v>
      </c>
      <c r="H593" s="95" t="s">
        <v>57</v>
      </c>
      <c r="I593" s="94" t="s">
        <v>351</v>
      </c>
      <c r="J593" s="95" t="s">
        <v>57</v>
      </c>
      <c r="K593" s="94" t="s">
        <v>351</v>
      </c>
      <c r="L593" s="95" t="s">
        <v>57</v>
      </c>
      <c r="M593" s="94" t="s">
        <v>351</v>
      </c>
      <c r="N593" s="95" t="s">
        <v>57</v>
      </c>
      <c r="O593" s="94" t="s">
        <v>351</v>
      </c>
      <c r="P593" s="96" t="s">
        <v>57</v>
      </c>
      <c r="Q593" s="82"/>
      <c r="R593" s="82"/>
      <c r="S593" s="82"/>
      <c r="T593" s="82"/>
      <c r="U593" s="82"/>
      <c r="V593" s="82"/>
      <c r="W593" s="82"/>
      <c r="X593" s="88"/>
    </row>
    <row r="594" spans="1:24" ht="11.25" customHeight="1">
      <c r="A594" s="88"/>
      <c r="B594" s="82"/>
      <c r="C594" s="84" t="s">
        <v>105</v>
      </c>
      <c r="D594" s="256" t="s">
        <v>186</v>
      </c>
      <c r="E594" s="257"/>
      <c r="F594" s="41"/>
      <c r="G594" s="42">
        <v>2</v>
      </c>
      <c r="H594" s="208">
        <v>0.8</v>
      </c>
      <c r="I594" s="43">
        <v>2</v>
      </c>
      <c r="J594" s="208">
        <v>0.8</v>
      </c>
      <c r="K594" s="43">
        <v>2</v>
      </c>
      <c r="L594" s="208">
        <v>0.8</v>
      </c>
      <c r="M594" s="43">
        <v>2</v>
      </c>
      <c r="N594" s="208">
        <v>0.8</v>
      </c>
      <c r="O594" s="43">
        <v>2</v>
      </c>
      <c r="P594" s="205">
        <v>0.8</v>
      </c>
      <c r="Q594" s="82"/>
      <c r="R594" s="82"/>
      <c r="S594" s="82"/>
      <c r="T594" s="82"/>
      <c r="U594" s="82"/>
      <c r="V594" s="82"/>
      <c r="W594" s="82"/>
      <c r="X594" s="88"/>
    </row>
    <row r="595" spans="1:24" ht="11.25" customHeight="1">
      <c r="A595" s="88"/>
      <c r="B595" s="82"/>
      <c r="C595" s="84"/>
      <c r="D595" s="213" t="s">
        <v>187</v>
      </c>
      <c r="E595" s="214"/>
      <c r="F595" s="41"/>
      <c r="G595" s="42">
        <v>2</v>
      </c>
      <c r="H595" s="208">
        <v>0.8</v>
      </c>
      <c r="I595" s="43">
        <v>2</v>
      </c>
      <c r="J595" s="208">
        <v>0.8</v>
      </c>
      <c r="K595" s="43">
        <v>2</v>
      </c>
      <c r="L595" s="208">
        <v>0.8</v>
      </c>
      <c r="M595" s="43">
        <v>2</v>
      </c>
      <c r="N595" s="208">
        <v>0.8</v>
      </c>
      <c r="O595" s="43">
        <v>2</v>
      </c>
      <c r="P595" s="205">
        <v>0.8</v>
      </c>
      <c r="Q595" s="82"/>
      <c r="R595" s="82"/>
      <c r="S595" s="82"/>
      <c r="T595" s="82"/>
      <c r="U595" s="82"/>
      <c r="V595" s="82"/>
      <c r="W595" s="82"/>
      <c r="X595" s="88"/>
    </row>
    <row r="596" spans="1:24" ht="11.25" customHeight="1">
      <c r="A596" s="88"/>
      <c r="B596" s="82"/>
      <c r="C596" s="84"/>
      <c r="D596" s="213" t="s">
        <v>188</v>
      </c>
      <c r="E596" s="214"/>
      <c r="F596" s="41"/>
      <c r="G596" s="42"/>
      <c r="H596" s="208"/>
      <c r="I596" s="43"/>
      <c r="J596" s="208"/>
      <c r="K596" s="43"/>
      <c r="L596" s="208"/>
      <c r="M596" s="43"/>
      <c r="N596" s="208"/>
      <c r="O596" s="43"/>
      <c r="P596" s="205"/>
      <c r="Q596" s="82"/>
      <c r="R596" s="82"/>
      <c r="S596" s="82"/>
      <c r="T596" s="82"/>
      <c r="U596" s="82"/>
      <c r="V596" s="82"/>
      <c r="W596" s="82"/>
      <c r="X596" s="88"/>
    </row>
    <row r="597" spans="1:24" ht="11.25" customHeight="1">
      <c r="A597" s="88"/>
      <c r="B597" s="82"/>
      <c r="C597" s="84"/>
      <c r="D597" s="213" t="s">
        <v>189</v>
      </c>
      <c r="E597" s="214"/>
      <c r="F597" s="41"/>
      <c r="G597" s="42"/>
      <c r="H597" s="208"/>
      <c r="I597" s="43"/>
      <c r="J597" s="208"/>
      <c r="K597" s="43"/>
      <c r="L597" s="208"/>
      <c r="M597" s="43"/>
      <c r="N597" s="208"/>
      <c r="O597" s="43"/>
      <c r="P597" s="205"/>
      <c r="Q597" s="82"/>
      <c r="R597" s="82"/>
      <c r="S597" s="82"/>
      <c r="T597" s="82"/>
      <c r="U597" s="82"/>
      <c r="V597" s="82"/>
      <c r="W597" s="82"/>
      <c r="X597" s="88"/>
    </row>
    <row r="598" spans="1:24" ht="11.25" customHeight="1">
      <c r="A598" s="88"/>
      <c r="B598" s="82"/>
      <c r="C598" s="84"/>
      <c r="D598" s="213" t="s">
        <v>190</v>
      </c>
      <c r="E598" s="214"/>
      <c r="F598" s="41"/>
      <c r="G598" s="42">
        <v>2</v>
      </c>
      <c r="H598" s="208">
        <v>0.8</v>
      </c>
      <c r="I598" s="43">
        <v>2</v>
      </c>
      <c r="J598" s="208">
        <v>0.8</v>
      </c>
      <c r="K598" s="43">
        <v>2</v>
      </c>
      <c r="L598" s="208">
        <v>0.8</v>
      </c>
      <c r="M598" s="43">
        <v>2</v>
      </c>
      <c r="N598" s="208">
        <v>0.8</v>
      </c>
      <c r="O598" s="43">
        <v>2</v>
      </c>
      <c r="P598" s="205">
        <v>0.8</v>
      </c>
      <c r="Q598" s="82"/>
      <c r="R598" s="82"/>
      <c r="S598" s="82"/>
      <c r="T598" s="82"/>
      <c r="U598" s="82"/>
      <c r="V598" s="82"/>
      <c r="W598" s="82"/>
      <c r="X598" s="88"/>
    </row>
    <row r="599" spans="1:24" ht="11.25" customHeight="1">
      <c r="A599" s="88"/>
      <c r="B599" s="82"/>
      <c r="C599" s="84"/>
      <c r="D599" s="213" t="s">
        <v>191</v>
      </c>
      <c r="E599" s="214"/>
      <c r="F599" s="41"/>
      <c r="G599" s="42">
        <v>24</v>
      </c>
      <c r="H599" s="208">
        <v>0.8</v>
      </c>
      <c r="I599" s="43">
        <v>24</v>
      </c>
      <c r="J599" s="208">
        <v>0.8</v>
      </c>
      <c r="K599" s="43">
        <v>24</v>
      </c>
      <c r="L599" s="208">
        <v>0.8</v>
      </c>
      <c r="M599" s="43">
        <v>24</v>
      </c>
      <c r="N599" s="208">
        <v>0.8</v>
      </c>
      <c r="O599" s="43">
        <v>24</v>
      </c>
      <c r="P599" s="205">
        <v>0.8</v>
      </c>
      <c r="Q599" s="82"/>
      <c r="R599" s="82"/>
      <c r="S599" s="82"/>
      <c r="T599" s="82"/>
      <c r="U599" s="82"/>
      <c r="V599" s="82"/>
      <c r="W599" s="82"/>
      <c r="X599" s="88"/>
    </row>
    <row r="600" spans="1:24" ht="11.25" customHeight="1">
      <c r="A600" s="88"/>
      <c r="B600" s="82"/>
      <c r="C600" s="84"/>
      <c r="D600" s="213" t="s">
        <v>192</v>
      </c>
      <c r="E600" s="214"/>
      <c r="F600" s="41"/>
      <c r="G600" s="42">
        <v>24</v>
      </c>
      <c r="H600" s="208">
        <v>0.8</v>
      </c>
      <c r="I600" s="43">
        <v>24</v>
      </c>
      <c r="J600" s="208">
        <v>0.8</v>
      </c>
      <c r="K600" s="43">
        <v>24</v>
      </c>
      <c r="L600" s="208">
        <v>0.8</v>
      </c>
      <c r="M600" s="43">
        <v>24</v>
      </c>
      <c r="N600" s="208">
        <v>0.8</v>
      </c>
      <c r="O600" s="43">
        <v>24</v>
      </c>
      <c r="P600" s="205">
        <v>0.3</v>
      </c>
      <c r="Q600" s="82"/>
      <c r="R600" s="82"/>
      <c r="S600" s="82"/>
      <c r="T600" s="82"/>
      <c r="U600" s="82"/>
      <c r="V600" s="82"/>
      <c r="W600" s="82"/>
      <c r="X600" s="88"/>
    </row>
    <row r="601" spans="1:24" ht="11.25" customHeight="1">
      <c r="A601" s="88"/>
      <c r="B601" s="82"/>
      <c r="C601" s="84"/>
      <c r="D601" s="213" t="s">
        <v>193</v>
      </c>
      <c r="E601" s="214"/>
      <c r="F601" s="41"/>
      <c r="G601" s="42">
        <v>2</v>
      </c>
      <c r="H601" s="208">
        <v>0.8</v>
      </c>
      <c r="I601" s="43">
        <v>2</v>
      </c>
      <c r="J601" s="208">
        <v>0.8</v>
      </c>
      <c r="K601" s="43">
        <v>2</v>
      </c>
      <c r="L601" s="208">
        <v>0.8</v>
      </c>
      <c r="M601" s="43">
        <v>2</v>
      </c>
      <c r="N601" s="208">
        <v>0.8</v>
      </c>
      <c r="O601" s="43">
        <v>2</v>
      </c>
      <c r="P601" s="205">
        <v>0.8</v>
      </c>
      <c r="Q601" s="82"/>
      <c r="R601" s="82"/>
      <c r="S601" s="82"/>
      <c r="T601" s="82"/>
      <c r="U601" s="82"/>
      <c r="V601" s="82"/>
      <c r="W601" s="82"/>
      <c r="X601" s="88"/>
    </row>
    <row r="602" spans="1:24" ht="11.25" customHeight="1">
      <c r="A602" s="88"/>
      <c r="B602" s="82"/>
      <c r="C602" s="84"/>
      <c r="D602" s="213"/>
      <c r="E602" s="214"/>
      <c r="F602" s="41"/>
      <c r="G602" s="42"/>
      <c r="H602" s="208"/>
      <c r="I602" s="43"/>
      <c r="J602" s="208"/>
      <c r="K602" s="43"/>
      <c r="L602" s="208"/>
      <c r="M602" s="43"/>
      <c r="N602" s="208"/>
      <c r="O602" s="43"/>
      <c r="P602" s="205"/>
      <c r="Q602" s="82"/>
      <c r="R602" s="82"/>
      <c r="S602" s="82"/>
      <c r="T602" s="82"/>
      <c r="U602" s="82"/>
      <c r="V602" s="82"/>
      <c r="W602" s="82"/>
      <c r="X602" s="88"/>
    </row>
    <row r="603" spans="1:24" ht="11.25" customHeight="1">
      <c r="A603" s="88"/>
      <c r="B603" s="82"/>
      <c r="C603" s="84"/>
      <c r="D603" s="213"/>
      <c r="E603" s="214"/>
      <c r="F603" s="41"/>
      <c r="G603" s="42"/>
      <c r="H603" s="208"/>
      <c r="I603" s="43"/>
      <c r="J603" s="208"/>
      <c r="K603" s="43"/>
      <c r="L603" s="208"/>
      <c r="M603" s="43"/>
      <c r="N603" s="208"/>
      <c r="O603" s="43"/>
      <c r="P603" s="205"/>
      <c r="Q603" s="82"/>
      <c r="R603" s="82"/>
      <c r="S603" s="82"/>
      <c r="T603" s="82"/>
      <c r="U603" s="82"/>
      <c r="V603" s="82"/>
      <c r="W603" s="82"/>
      <c r="X603" s="88"/>
    </row>
    <row r="604" spans="1:24" ht="11.25" customHeight="1">
      <c r="A604" s="88"/>
      <c r="B604" s="82"/>
      <c r="C604" s="84"/>
      <c r="D604" s="213" t="s">
        <v>194</v>
      </c>
      <c r="E604" s="214"/>
      <c r="F604" s="41"/>
      <c r="G604" s="42">
        <v>24</v>
      </c>
      <c r="H604" s="208">
        <v>0.7</v>
      </c>
      <c r="I604" s="43">
        <v>24</v>
      </c>
      <c r="J604" s="208">
        <v>0.7</v>
      </c>
      <c r="K604" s="43">
        <v>24</v>
      </c>
      <c r="L604" s="208">
        <v>0.7</v>
      </c>
      <c r="M604" s="43">
        <v>24</v>
      </c>
      <c r="N604" s="208">
        <v>0.7</v>
      </c>
      <c r="O604" s="43">
        <v>24</v>
      </c>
      <c r="P604" s="205">
        <v>0.7</v>
      </c>
      <c r="Q604" s="82"/>
      <c r="R604" s="82"/>
      <c r="S604" s="82"/>
      <c r="T604" s="82"/>
      <c r="U604" s="82"/>
      <c r="V604" s="82"/>
      <c r="W604" s="82"/>
      <c r="X604" s="88"/>
    </row>
    <row r="605" spans="1:24" ht="11.25" customHeight="1">
      <c r="A605" s="88"/>
      <c r="B605" s="82"/>
      <c r="C605" s="84"/>
      <c r="D605" s="213"/>
      <c r="E605" s="214"/>
      <c r="F605" s="41"/>
      <c r="G605" s="42"/>
      <c r="H605" s="208"/>
      <c r="I605" s="43"/>
      <c r="J605" s="208"/>
      <c r="K605" s="43"/>
      <c r="L605" s="208"/>
      <c r="M605" s="43"/>
      <c r="N605" s="208"/>
      <c r="O605" s="43"/>
      <c r="P605" s="205"/>
      <c r="Q605" s="82"/>
      <c r="R605" s="82"/>
      <c r="S605" s="82"/>
      <c r="T605" s="82"/>
      <c r="U605" s="82"/>
      <c r="V605" s="82"/>
      <c r="W605" s="82"/>
      <c r="X605" s="88"/>
    </row>
    <row r="606" spans="1:24" ht="11.25" customHeight="1">
      <c r="A606" s="88"/>
      <c r="B606" s="82"/>
      <c r="C606" s="84" t="s">
        <v>117</v>
      </c>
      <c r="D606" s="213" t="s">
        <v>212</v>
      </c>
      <c r="E606" s="214"/>
      <c r="F606" s="41"/>
      <c r="G606" s="42">
        <v>12</v>
      </c>
      <c r="H606" s="208">
        <v>0.5</v>
      </c>
      <c r="I606" s="43">
        <v>12</v>
      </c>
      <c r="J606" s="208">
        <v>0.5</v>
      </c>
      <c r="K606" s="43">
        <v>12</v>
      </c>
      <c r="L606" s="208">
        <v>0.5</v>
      </c>
      <c r="M606" s="43">
        <v>12</v>
      </c>
      <c r="N606" s="208">
        <v>0.5</v>
      </c>
      <c r="O606" s="43">
        <v>12</v>
      </c>
      <c r="P606" s="205">
        <v>0.5</v>
      </c>
      <c r="Q606" s="82"/>
      <c r="R606" s="82"/>
      <c r="S606" s="82"/>
      <c r="T606" s="82"/>
      <c r="U606" s="82"/>
      <c r="V606" s="82"/>
      <c r="W606" s="82"/>
      <c r="X606" s="88"/>
    </row>
    <row r="607" spans="1:24" ht="11.25" customHeight="1">
      <c r="A607" s="88"/>
      <c r="B607" s="82"/>
      <c r="C607" s="84"/>
      <c r="D607" s="213" t="s">
        <v>213</v>
      </c>
      <c r="E607" s="214"/>
      <c r="F607" s="41"/>
      <c r="G607" s="42">
        <v>12</v>
      </c>
      <c r="H607" s="208">
        <v>0.5</v>
      </c>
      <c r="I607" s="43">
        <v>12</v>
      </c>
      <c r="J607" s="208">
        <v>0.5</v>
      </c>
      <c r="K607" s="43">
        <v>12</v>
      </c>
      <c r="L607" s="208">
        <v>0.5</v>
      </c>
      <c r="M607" s="43">
        <v>12</v>
      </c>
      <c r="N607" s="208">
        <v>0.5</v>
      </c>
      <c r="O607" s="43">
        <v>12</v>
      </c>
      <c r="P607" s="205">
        <v>0.5</v>
      </c>
      <c r="Q607" s="82"/>
      <c r="R607" s="82"/>
      <c r="S607" s="82"/>
      <c r="T607" s="82"/>
      <c r="U607" s="82"/>
      <c r="V607" s="82"/>
      <c r="W607" s="82"/>
      <c r="X607" s="88"/>
    </row>
    <row r="608" spans="1:24" ht="11.25" customHeight="1">
      <c r="A608" s="88"/>
      <c r="B608" s="82"/>
      <c r="C608" s="84" t="s">
        <v>195</v>
      </c>
      <c r="D608" s="213" t="s">
        <v>196</v>
      </c>
      <c r="E608" s="214"/>
      <c r="F608" s="41"/>
      <c r="G608" s="42">
        <v>24</v>
      </c>
      <c r="H608" s="208">
        <v>0.7</v>
      </c>
      <c r="I608" s="43">
        <v>24</v>
      </c>
      <c r="J608" s="208">
        <v>0.7</v>
      </c>
      <c r="K608" s="43">
        <v>24</v>
      </c>
      <c r="L608" s="208">
        <v>0.7</v>
      </c>
      <c r="M608" s="43">
        <v>24</v>
      </c>
      <c r="N608" s="208">
        <v>0.7</v>
      </c>
      <c r="O608" s="43">
        <v>24</v>
      </c>
      <c r="P608" s="205">
        <v>0.7</v>
      </c>
      <c r="Q608" s="82"/>
      <c r="R608" s="82"/>
      <c r="S608" s="82"/>
      <c r="T608" s="82"/>
      <c r="U608" s="82"/>
      <c r="V608" s="82"/>
      <c r="W608" s="82"/>
      <c r="X608" s="88"/>
    </row>
    <row r="609" spans="1:24" ht="11.25" customHeight="1">
      <c r="A609" s="88"/>
      <c r="B609" s="82"/>
      <c r="C609" s="84" t="s">
        <v>107</v>
      </c>
      <c r="D609" s="213" t="s">
        <v>197</v>
      </c>
      <c r="E609" s="214"/>
      <c r="F609" s="41"/>
      <c r="G609" s="42">
        <v>2</v>
      </c>
      <c r="H609" s="208">
        <v>0.8</v>
      </c>
      <c r="I609" s="43">
        <v>2</v>
      </c>
      <c r="J609" s="208">
        <v>0.8</v>
      </c>
      <c r="K609" s="43">
        <v>2</v>
      </c>
      <c r="L609" s="208">
        <v>0.8</v>
      </c>
      <c r="M609" s="43">
        <v>2</v>
      </c>
      <c r="N609" s="208">
        <v>0.8</v>
      </c>
      <c r="O609" s="43">
        <v>2</v>
      </c>
      <c r="P609" s="205">
        <v>0.8</v>
      </c>
      <c r="Q609" s="82"/>
      <c r="R609" s="82"/>
      <c r="S609" s="82"/>
      <c r="T609" s="82"/>
      <c r="U609" s="82"/>
      <c r="V609" s="82"/>
      <c r="W609" s="82"/>
      <c r="X609" s="88"/>
    </row>
    <row r="610" spans="1:24" ht="11.25" customHeight="1">
      <c r="A610" s="88"/>
      <c r="B610" s="82"/>
      <c r="C610" s="84" t="s">
        <v>108</v>
      </c>
      <c r="D610" s="213" t="s">
        <v>198</v>
      </c>
      <c r="E610" s="214"/>
      <c r="F610" s="41"/>
      <c r="G610" s="42"/>
      <c r="H610" s="208"/>
      <c r="I610" s="43"/>
      <c r="J610" s="208"/>
      <c r="K610" s="43"/>
      <c r="L610" s="208"/>
      <c r="M610" s="43"/>
      <c r="N610" s="208"/>
      <c r="O610" s="43"/>
      <c r="P610" s="205"/>
      <c r="Q610" s="82"/>
      <c r="R610" s="82"/>
      <c r="S610" s="82"/>
      <c r="T610" s="82"/>
      <c r="U610" s="82"/>
      <c r="V610" s="82"/>
      <c r="W610" s="82"/>
      <c r="X610" s="88"/>
    </row>
    <row r="611" spans="1:24" ht="11.25" customHeight="1">
      <c r="A611" s="88"/>
      <c r="B611" s="82"/>
      <c r="C611" s="84"/>
      <c r="D611" s="213" t="s">
        <v>199</v>
      </c>
      <c r="E611" s="214"/>
      <c r="F611" s="41"/>
      <c r="G611" s="42"/>
      <c r="H611" s="208"/>
      <c r="I611" s="43"/>
      <c r="J611" s="208"/>
      <c r="K611" s="43">
        <v>2</v>
      </c>
      <c r="L611" s="208">
        <v>0.8</v>
      </c>
      <c r="M611" s="43"/>
      <c r="N611" s="208"/>
      <c r="O611" s="43"/>
      <c r="P611" s="205"/>
      <c r="Q611" s="82"/>
      <c r="R611" s="82"/>
      <c r="S611" s="82"/>
      <c r="T611" s="82"/>
      <c r="U611" s="82"/>
      <c r="V611" s="82"/>
      <c r="W611" s="82"/>
      <c r="X611" s="88"/>
    </row>
    <row r="612" spans="1:24" ht="11.25" customHeight="1">
      <c r="A612" s="88"/>
      <c r="B612" s="82"/>
      <c r="C612" s="84" t="s">
        <v>126</v>
      </c>
      <c r="D612" s="213" t="s">
        <v>200</v>
      </c>
      <c r="E612" s="214"/>
      <c r="F612" s="41"/>
      <c r="G612" s="42">
        <v>24</v>
      </c>
      <c r="H612" s="208">
        <v>0.5</v>
      </c>
      <c r="I612" s="43">
        <v>24</v>
      </c>
      <c r="J612" s="208">
        <v>0.5</v>
      </c>
      <c r="K612" s="43">
        <v>24</v>
      </c>
      <c r="L612" s="208">
        <v>0.5</v>
      </c>
      <c r="M612" s="43">
        <v>24</v>
      </c>
      <c r="N612" s="208">
        <v>0.5</v>
      </c>
      <c r="O612" s="43">
        <v>24</v>
      </c>
      <c r="P612" s="205">
        <v>0.5</v>
      </c>
      <c r="Q612" s="82"/>
      <c r="R612" s="82"/>
      <c r="S612" s="82"/>
      <c r="T612" s="82"/>
      <c r="U612" s="82"/>
      <c r="V612" s="82"/>
      <c r="W612" s="82"/>
      <c r="X612" s="88"/>
    </row>
    <row r="613" spans="1:24" ht="11.25" customHeight="1">
      <c r="A613" s="88"/>
      <c r="B613" s="82"/>
      <c r="C613" s="84" t="s">
        <v>129</v>
      </c>
      <c r="D613" s="213" t="s">
        <v>201</v>
      </c>
      <c r="E613" s="214"/>
      <c r="F613" s="41"/>
      <c r="G613" s="42">
        <v>12</v>
      </c>
      <c r="H613" s="208">
        <v>0.5</v>
      </c>
      <c r="I613" s="43">
        <v>12</v>
      </c>
      <c r="J613" s="208">
        <v>0.5</v>
      </c>
      <c r="K613" s="43">
        <v>12</v>
      </c>
      <c r="L613" s="208">
        <v>0.5</v>
      </c>
      <c r="M613" s="43">
        <v>12</v>
      </c>
      <c r="N613" s="208">
        <v>0.5</v>
      </c>
      <c r="O613" s="43">
        <v>12</v>
      </c>
      <c r="P613" s="205">
        <v>0.5</v>
      </c>
      <c r="Q613" s="82"/>
      <c r="R613" s="82"/>
      <c r="S613" s="82"/>
      <c r="T613" s="82"/>
      <c r="U613" s="82"/>
      <c r="V613" s="82"/>
      <c r="W613" s="82"/>
      <c r="X613" s="88"/>
    </row>
    <row r="614" spans="1:24" ht="11.25" customHeight="1">
      <c r="A614" s="88"/>
      <c r="B614" s="82"/>
      <c r="C614" s="84" t="s">
        <v>194</v>
      </c>
      <c r="D614" s="213" t="s">
        <v>209</v>
      </c>
      <c r="E614" s="214"/>
      <c r="F614" s="41"/>
      <c r="G614" s="42">
        <v>24</v>
      </c>
      <c r="H614" s="208">
        <v>0.7</v>
      </c>
      <c r="I614" s="43">
        <v>24</v>
      </c>
      <c r="J614" s="208">
        <v>0.7</v>
      </c>
      <c r="K614" s="43">
        <v>24</v>
      </c>
      <c r="L614" s="208">
        <v>0.7</v>
      </c>
      <c r="M614" s="43">
        <v>24</v>
      </c>
      <c r="N614" s="208">
        <v>0.7</v>
      </c>
      <c r="O614" s="43">
        <v>24</v>
      </c>
      <c r="P614" s="205">
        <v>0.7</v>
      </c>
      <c r="Q614" s="82"/>
      <c r="R614" s="82"/>
      <c r="S614" s="82"/>
      <c r="T614" s="82"/>
      <c r="U614" s="82"/>
      <c r="V614" s="82"/>
      <c r="W614" s="82"/>
      <c r="X614" s="88"/>
    </row>
    <row r="615" spans="1:24" ht="11.25" customHeight="1">
      <c r="A615" s="88"/>
      <c r="B615" s="82"/>
      <c r="C615" s="84"/>
      <c r="D615" s="213" t="s">
        <v>210</v>
      </c>
      <c r="E615" s="214"/>
      <c r="F615" s="41"/>
      <c r="G615" s="42">
        <v>4</v>
      </c>
      <c r="H615" s="208">
        <v>0.7</v>
      </c>
      <c r="I615" s="43">
        <v>4</v>
      </c>
      <c r="J615" s="208">
        <v>0.7</v>
      </c>
      <c r="K615" s="43">
        <v>4</v>
      </c>
      <c r="L615" s="208">
        <v>0.7</v>
      </c>
      <c r="M615" s="43">
        <v>4</v>
      </c>
      <c r="N615" s="208">
        <v>0.7</v>
      </c>
      <c r="O615" s="43">
        <v>4</v>
      </c>
      <c r="P615" s="205">
        <v>0.7</v>
      </c>
      <c r="Q615" s="82"/>
      <c r="R615" s="82"/>
      <c r="S615" s="82"/>
      <c r="T615" s="82"/>
      <c r="U615" s="82"/>
      <c r="V615" s="82"/>
      <c r="W615" s="82"/>
      <c r="X615" s="88"/>
    </row>
    <row r="616" spans="1:24" ht="11.25" customHeight="1">
      <c r="A616" s="88"/>
      <c r="B616" s="82"/>
      <c r="C616" s="84"/>
      <c r="D616" s="213" t="s">
        <v>211</v>
      </c>
      <c r="E616" s="214"/>
      <c r="F616" s="41"/>
      <c r="G616" s="42">
        <v>24</v>
      </c>
      <c r="H616" s="208">
        <v>0.7</v>
      </c>
      <c r="I616" s="43">
        <v>24</v>
      </c>
      <c r="J616" s="208">
        <v>0.7</v>
      </c>
      <c r="K616" s="43">
        <v>24</v>
      </c>
      <c r="L616" s="208">
        <v>0.7</v>
      </c>
      <c r="M616" s="43">
        <v>24</v>
      </c>
      <c r="N616" s="208">
        <v>0.7</v>
      </c>
      <c r="O616" s="43">
        <v>24</v>
      </c>
      <c r="P616" s="205">
        <v>0.7</v>
      </c>
      <c r="Q616" s="82"/>
      <c r="R616" s="82"/>
      <c r="S616" s="82"/>
      <c r="T616" s="82"/>
      <c r="U616" s="82"/>
      <c r="V616" s="82"/>
      <c r="W616" s="82"/>
      <c r="X616" s="88"/>
    </row>
    <row r="617" spans="1:24" ht="11.25" customHeight="1">
      <c r="A617" s="88"/>
      <c r="B617" s="82"/>
      <c r="C617" s="84"/>
      <c r="D617" s="213" t="s">
        <v>202</v>
      </c>
      <c r="E617" s="214"/>
      <c r="F617" s="41"/>
      <c r="G617" s="42">
        <v>24</v>
      </c>
      <c r="H617" s="208">
        <v>0.7</v>
      </c>
      <c r="I617" s="43">
        <v>24</v>
      </c>
      <c r="J617" s="208">
        <v>0.7</v>
      </c>
      <c r="K617" s="43">
        <v>24</v>
      </c>
      <c r="L617" s="208">
        <v>0.7</v>
      </c>
      <c r="M617" s="43">
        <v>24</v>
      </c>
      <c r="N617" s="208">
        <v>0.7</v>
      </c>
      <c r="O617" s="43">
        <v>24</v>
      </c>
      <c r="P617" s="205">
        <v>0.7</v>
      </c>
      <c r="Q617" s="82"/>
      <c r="R617" s="82"/>
      <c r="S617" s="82"/>
      <c r="T617" s="82"/>
      <c r="U617" s="82"/>
      <c r="V617" s="82"/>
      <c r="W617" s="82"/>
      <c r="X617" s="88"/>
    </row>
    <row r="618" spans="1:24" ht="11.25" customHeight="1">
      <c r="A618" s="88"/>
      <c r="B618" s="82"/>
      <c r="C618" s="84"/>
      <c r="D618" s="213" t="s">
        <v>203</v>
      </c>
      <c r="E618" s="214"/>
      <c r="F618" s="41"/>
      <c r="G618" s="42">
        <v>24</v>
      </c>
      <c r="H618" s="208">
        <v>0.7</v>
      </c>
      <c r="I618" s="43">
        <v>24</v>
      </c>
      <c r="J618" s="208">
        <v>0.7</v>
      </c>
      <c r="K618" s="43">
        <v>24</v>
      </c>
      <c r="L618" s="208">
        <v>0.7</v>
      </c>
      <c r="M618" s="43">
        <v>24</v>
      </c>
      <c r="N618" s="208">
        <v>0.7</v>
      </c>
      <c r="O618" s="43">
        <v>24</v>
      </c>
      <c r="P618" s="205">
        <v>0.7</v>
      </c>
      <c r="Q618" s="82"/>
      <c r="R618" s="82"/>
      <c r="S618" s="82"/>
      <c r="T618" s="82"/>
      <c r="U618" s="82"/>
      <c r="V618" s="82"/>
      <c r="W618" s="82"/>
      <c r="X618" s="88"/>
    </row>
    <row r="619" spans="1:24" ht="11.25" customHeight="1">
      <c r="A619" s="88"/>
      <c r="B619" s="82"/>
      <c r="C619" s="84"/>
      <c r="D619" s="213" t="s">
        <v>204</v>
      </c>
      <c r="E619" s="214"/>
      <c r="F619" s="41"/>
      <c r="G619" s="42">
        <v>24</v>
      </c>
      <c r="H619" s="208">
        <v>0.7</v>
      </c>
      <c r="I619" s="43">
        <v>24</v>
      </c>
      <c r="J619" s="208">
        <v>0.7</v>
      </c>
      <c r="K619" s="43">
        <v>24</v>
      </c>
      <c r="L619" s="208">
        <v>0.7</v>
      </c>
      <c r="M619" s="43">
        <v>24</v>
      </c>
      <c r="N619" s="208">
        <v>0.7</v>
      </c>
      <c r="O619" s="43">
        <v>24</v>
      </c>
      <c r="P619" s="205">
        <v>0.7</v>
      </c>
      <c r="Q619" s="82"/>
      <c r="R619" s="82"/>
      <c r="S619" s="82"/>
      <c r="T619" s="82"/>
      <c r="U619" s="82"/>
      <c r="V619" s="82"/>
      <c r="W619" s="82"/>
      <c r="X619" s="88"/>
    </row>
    <row r="620" spans="1:24" ht="11.25" customHeight="1">
      <c r="A620" s="88"/>
      <c r="B620" s="82"/>
      <c r="C620" s="84"/>
      <c r="D620" s="213" t="s">
        <v>205</v>
      </c>
      <c r="E620" s="214"/>
      <c r="F620" s="41"/>
      <c r="G620" s="42">
        <v>24</v>
      </c>
      <c r="H620" s="208">
        <v>0.7</v>
      </c>
      <c r="I620" s="43">
        <v>24</v>
      </c>
      <c r="J620" s="208">
        <v>0.7</v>
      </c>
      <c r="K620" s="43">
        <v>24</v>
      </c>
      <c r="L620" s="208">
        <v>0.7</v>
      </c>
      <c r="M620" s="43">
        <v>24</v>
      </c>
      <c r="N620" s="208">
        <v>0.7</v>
      </c>
      <c r="O620" s="43">
        <v>24</v>
      </c>
      <c r="P620" s="205">
        <v>0.7</v>
      </c>
      <c r="Q620" s="82"/>
      <c r="R620" s="82"/>
      <c r="S620" s="82"/>
      <c r="T620" s="82"/>
      <c r="U620" s="82"/>
      <c r="V620" s="82"/>
      <c r="W620" s="82"/>
      <c r="X620" s="88"/>
    </row>
    <row r="621" spans="1:24" ht="11.25" customHeight="1">
      <c r="A621" s="88"/>
      <c r="B621" s="82"/>
      <c r="C621" s="84" t="s">
        <v>109</v>
      </c>
      <c r="D621" s="213" t="s">
        <v>206</v>
      </c>
      <c r="E621" s="214"/>
      <c r="F621" s="41"/>
      <c r="G621" s="42"/>
      <c r="H621" s="208"/>
      <c r="I621" s="43">
        <v>12</v>
      </c>
      <c r="J621" s="208">
        <v>0.8</v>
      </c>
      <c r="K621" s="43">
        <v>12</v>
      </c>
      <c r="L621" s="208">
        <v>0.8</v>
      </c>
      <c r="M621" s="43"/>
      <c r="N621" s="208"/>
      <c r="O621" s="43"/>
      <c r="P621" s="205"/>
      <c r="Q621" s="82"/>
      <c r="R621" s="82"/>
      <c r="S621" s="82"/>
      <c r="T621" s="82"/>
      <c r="U621" s="82"/>
      <c r="V621" s="82"/>
      <c r="W621" s="82"/>
      <c r="X621" s="88"/>
    </row>
    <row r="622" spans="1:24" ht="11.25" customHeight="1">
      <c r="A622" s="88"/>
      <c r="B622" s="82"/>
      <c r="C622" s="84" t="s">
        <v>163</v>
      </c>
      <c r="D622" s="213" t="s">
        <v>207</v>
      </c>
      <c r="E622" s="214"/>
      <c r="F622" s="41"/>
      <c r="G622" s="42">
        <v>24</v>
      </c>
      <c r="H622" s="208">
        <v>0.25</v>
      </c>
      <c r="I622" s="43">
        <v>24</v>
      </c>
      <c r="J622" s="208">
        <v>0.25</v>
      </c>
      <c r="K622" s="43">
        <v>24</v>
      </c>
      <c r="L622" s="208">
        <v>0.25</v>
      </c>
      <c r="M622" s="43">
        <v>24</v>
      </c>
      <c r="N622" s="208">
        <v>0.25</v>
      </c>
      <c r="O622" s="43"/>
      <c r="P622" s="205"/>
      <c r="Q622" s="82"/>
      <c r="R622" s="82"/>
      <c r="S622" s="82"/>
      <c r="T622" s="82"/>
      <c r="U622" s="82"/>
      <c r="V622" s="82"/>
      <c r="W622" s="82"/>
      <c r="X622" s="88"/>
    </row>
    <row r="623" spans="1:24" ht="11.25" customHeight="1">
      <c r="A623" s="88"/>
      <c r="B623" s="82"/>
      <c r="C623" s="84"/>
      <c r="D623" s="213"/>
      <c r="E623" s="214"/>
      <c r="F623" s="41"/>
      <c r="G623" s="42"/>
      <c r="H623" s="208"/>
      <c r="I623" s="43"/>
      <c r="J623" s="208"/>
      <c r="K623" s="43"/>
      <c r="L623" s="208"/>
      <c r="M623" s="43"/>
      <c r="N623" s="208"/>
      <c r="O623" s="43"/>
      <c r="P623" s="205"/>
      <c r="Q623" s="82"/>
      <c r="R623" s="82"/>
      <c r="S623" s="82"/>
      <c r="T623" s="82"/>
      <c r="U623" s="82"/>
      <c r="V623" s="82"/>
      <c r="W623" s="82"/>
      <c r="X623" s="88"/>
    </row>
    <row r="624" spans="1:24" ht="11.25" customHeight="1">
      <c r="A624" s="88"/>
      <c r="B624" s="82"/>
      <c r="C624" s="84"/>
      <c r="D624" s="213"/>
      <c r="E624" s="214"/>
      <c r="F624" s="41"/>
      <c r="G624" s="42"/>
      <c r="H624" s="208"/>
      <c r="I624" s="43"/>
      <c r="J624" s="208"/>
      <c r="K624" s="43"/>
      <c r="L624" s="208"/>
      <c r="M624" s="43"/>
      <c r="N624" s="208"/>
      <c r="O624" s="43"/>
      <c r="P624" s="205"/>
      <c r="Q624" s="82"/>
      <c r="R624" s="82"/>
      <c r="S624" s="82"/>
      <c r="T624" s="82"/>
      <c r="U624" s="82"/>
      <c r="V624" s="82"/>
      <c r="W624" s="82"/>
      <c r="X624" s="88"/>
    </row>
    <row r="625" spans="1:24" ht="11.25" customHeight="1">
      <c r="A625" s="88"/>
      <c r="B625" s="82"/>
      <c r="C625" s="84"/>
      <c r="D625" s="213"/>
      <c r="E625" s="214"/>
      <c r="F625" s="41"/>
      <c r="G625" s="42"/>
      <c r="H625" s="208"/>
      <c r="I625" s="43"/>
      <c r="J625" s="208"/>
      <c r="K625" s="43"/>
      <c r="L625" s="208"/>
      <c r="M625" s="43"/>
      <c r="N625" s="208"/>
      <c r="O625" s="43"/>
      <c r="P625" s="205"/>
      <c r="Q625" s="82"/>
      <c r="R625" s="82"/>
      <c r="S625" s="82"/>
      <c r="T625" s="82"/>
      <c r="U625" s="82"/>
      <c r="V625" s="82"/>
      <c r="W625" s="82"/>
      <c r="X625" s="88"/>
    </row>
    <row r="626" spans="1:24" ht="11.25" customHeight="1">
      <c r="A626" s="88"/>
      <c r="B626" s="82"/>
      <c r="C626" s="84"/>
      <c r="D626" s="213"/>
      <c r="E626" s="214"/>
      <c r="F626" s="41"/>
      <c r="G626" s="42"/>
      <c r="H626" s="208"/>
      <c r="I626" s="43"/>
      <c r="J626" s="208"/>
      <c r="K626" s="43"/>
      <c r="L626" s="208"/>
      <c r="M626" s="43"/>
      <c r="N626" s="208"/>
      <c r="O626" s="43"/>
      <c r="P626" s="205"/>
      <c r="Q626" s="82"/>
      <c r="R626" s="82"/>
      <c r="S626" s="82"/>
      <c r="T626" s="82"/>
      <c r="U626" s="82"/>
      <c r="V626" s="82"/>
      <c r="W626" s="82"/>
      <c r="X626" s="88"/>
    </row>
    <row r="627" spans="1:24" ht="11.25" customHeight="1">
      <c r="A627" s="88"/>
      <c r="B627" s="82"/>
      <c r="C627" s="84"/>
      <c r="D627" s="213"/>
      <c r="E627" s="214"/>
      <c r="F627" s="41"/>
      <c r="G627" s="42"/>
      <c r="H627" s="208"/>
      <c r="I627" s="43"/>
      <c r="J627" s="208"/>
      <c r="K627" s="43"/>
      <c r="L627" s="208"/>
      <c r="M627" s="43"/>
      <c r="N627" s="208"/>
      <c r="O627" s="43"/>
      <c r="P627" s="205"/>
      <c r="Q627" s="82"/>
      <c r="R627" s="82"/>
      <c r="S627" s="82"/>
      <c r="T627" s="82"/>
      <c r="U627" s="82"/>
      <c r="V627" s="82"/>
      <c r="W627" s="82"/>
      <c r="X627" s="88"/>
    </row>
    <row r="628" spans="1:24" ht="11.25" customHeight="1">
      <c r="A628" s="88"/>
      <c r="B628" s="82"/>
      <c r="C628" s="84"/>
      <c r="D628" s="213"/>
      <c r="E628" s="214"/>
      <c r="F628" s="41"/>
      <c r="G628" s="42"/>
      <c r="H628" s="208"/>
      <c r="I628" s="43"/>
      <c r="J628" s="208"/>
      <c r="K628" s="43"/>
      <c r="L628" s="208"/>
      <c r="M628" s="43"/>
      <c r="N628" s="208"/>
      <c r="O628" s="43"/>
      <c r="P628" s="205"/>
      <c r="Q628" s="82"/>
      <c r="R628" s="82"/>
      <c r="S628" s="82"/>
      <c r="T628" s="82"/>
      <c r="U628" s="82"/>
      <c r="V628" s="82"/>
      <c r="W628" s="82"/>
      <c r="X628" s="88"/>
    </row>
    <row r="629" spans="1:24" ht="11.25" customHeight="1">
      <c r="A629" s="88"/>
      <c r="B629" s="82"/>
      <c r="C629" s="84"/>
      <c r="D629" s="213"/>
      <c r="E629" s="214"/>
      <c r="F629" s="41"/>
      <c r="G629" s="42"/>
      <c r="H629" s="208"/>
      <c r="I629" s="43"/>
      <c r="J629" s="208"/>
      <c r="K629" s="43"/>
      <c r="L629" s="208"/>
      <c r="M629" s="43"/>
      <c r="N629" s="208"/>
      <c r="O629" s="43"/>
      <c r="P629" s="205"/>
      <c r="Q629" s="82"/>
      <c r="R629" s="82"/>
      <c r="S629" s="82"/>
      <c r="T629" s="82"/>
      <c r="U629" s="82"/>
      <c r="V629" s="82"/>
      <c r="W629" s="82"/>
      <c r="X629" s="88"/>
    </row>
    <row r="630" spans="1:24" ht="11.25" customHeight="1">
      <c r="A630" s="88"/>
      <c r="B630" s="82"/>
      <c r="C630" s="84"/>
      <c r="D630" s="213"/>
      <c r="E630" s="214"/>
      <c r="F630" s="41"/>
      <c r="G630" s="42"/>
      <c r="H630" s="208"/>
      <c r="I630" s="43"/>
      <c r="J630" s="208"/>
      <c r="K630" s="43"/>
      <c r="L630" s="208"/>
      <c r="M630" s="43"/>
      <c r="N630" s="208"/>
      <c r="O630" s="43"/>
      <c r="P630" s="205"/>
      <c r="Q630" s="82"/>
      <c r="R630" s="82"/>
      <c r="S630" s="82"/>
      <c r="T630" s="82"/>
      <c r="U630" s="82"/>
      <c r="V630" s="82"/>
      <c r="W630" s="82"/>
      <c r="X630" s="88"/>
    </row>
    <row r="631" spans="1:24" ht="11.25" customHeight="1">
      <c r="A631" s="88"/>
      <c r="B631" s="82"/>
      <c r="C631" s="84"/>
      <c r="D631" s="213"/>
      <c r="E631" s="214"/>
      <c r="F631" s="41"/>
      <c r="G631" s="42"/>
      <c r="H631" s="208"/>
      <c r="I631" s="43"/>
      <c r="J631" s="208"/>
      <c r="K631" s="43"/>
      <c r="L631" s="208"/>
      <c r="M631" s="43"/>
      <c r="N631" s="208"/>
      <c r="O631" s="43"/>
      <c r="P631" s="205"/>
      <c r="Q631" s="82"/>
      <c r="R631" s="82"/>
      <c r="S631" s="82"/>
      <c r="T631" s="82"/>
      <c r="U631" s="82"/>
      <c r="V631" s="82"/>
      <c r="W631" s="82"/>
      <c r="X631" s="88"/>
    </row>
    <row r="632" spans="1:24" ht="11.25" customHeight="1">
      <c r="A632" s="88"/>
      <c r="B632" s="82"/>
      <c r="C632" s="84"/>
      <c r="D632" s="213"/>
      <c r="E632" s="214"/>
      <c r="F632" s="41"/>
      <c r="G632" s="42"/>
      <c r="H632" s="208"/>
      <c r="I632" s="43"/>
      <c r="J632" s="208"/>
      <c r="K632" s="43"/>
      <c r="L632" s="208"/>
      <c r="M632" s="43"/>
      <c r="N632" s="208"/>
      <c r="O632" s="43"/>
      <c r="P632" s="205"/>
      <c r="Q632" s="82"/>
      <c r="R632" s="82"/>
      <c r="S632" s="82"/>
      <c r="T632" s="82"/>
      <c r="U632" s="82"/>
      <c r="V632" s="82"/>
      <c r="W632" s="82"/>
      <c r="X632" s="88"/>
    </row>
    <row r="633" spans="1:24" ht="11.25" customHeight="1">
      <c r="A633" s="88"/>
      <c r="B633" s="82"/>
      <c r="C633" s="84"/>
      <c r="D633" s="213"/>
      <c r="E633" s="214"/>
      <c r="F633" s="41"/>
      <c r="G633" s="42"/>
      <c r="H633" s="208"/>
      <c r="I633" s="43"/>
      <c r="J633" s="208"/>
      <c r="K633" s="43"/>
      <c r="L633" s="208"/>
      <c r="M633" s="43"/>
      <c r="N633" s="208"/>
      <c r="O633" s="43"/>
      <c r="P633" s="205"/>
      <c r="Q633" s="82"/>
      <c r="R633" s="82"/>
      <c r="S633" s="82"/>
      <c r="T633" s="82"/>
      <c r="U633" s="82"/>
      <c r="V633" s="82"/>
      <c r="W633" s="82"/>
      <c r="X633" s="88"/>
    </row>
    <row r="634" spans="1:24" ht="11.25" customHeight="1">
      <c r="A634" s="88"/>
      <c r="B634" s="82"/>
      <c r="C634" s="84"/>
      <c r="D634" s="213"/>
      <c r="E634" s="214"/>
      <c r="F634" s="41"/>
      <c r="G634" s="42"/>
      <c r="H634" s="208"/>
      <c r="I634" s="43"/>
      <c r="J634" s="208"/>
      <c r="K634" s="43"/>
      <c r="L634" s="208"/>
      <c r="M634" s="43"/>
      <c r="N634" s="208"/>
      <c r="O634" s="43"/>
      <c r="P634" s="205"/>
      <c r="Q634" s="82"/>
      <c r="R634" s="82"/>
      <c r="S634" s="82"/>
      <c r="T634" s="82"/>
      <c r="U634" s="82"/>
      <c r="V634" s="82"/>
      <c r="W634" s="82"/>
      <c r="X634" s="88"/>
    </row>
    <row r="635" spans="1:24" ht="11.25" customHeight="1">
      <c r="A635" s="88"/>
      <c r="B635" s="82"/>
      <c r="C635" s="84"/>
      <c r="D635" s="213"/>
      <c r="E635" s="214"/>
      <c r="F635" s="41"/>
      <c r="G635" s="42"/>
      <c r="H635" s="208"/>
      <c r="I635" s="43"/>
      <c r="J635" s="208"/>
      <c r="K635" s="43"/>
      <c r="L635" s="208"/>
      <c r="M635" s="43"/>
      <c r="N635" s="208"/>
      <c r="O635" s="43"/>
      <c r="P635" s="205"/>
      <c r="Q635" s="82"/>
      <c r="R635" s="82"/>
      <c r="S635" s="82"/>
      <c r="T635" s="82"/>
      <c r="U635" s="82"/>
      <c r="V635" s="82"/>
      <c r="W635" s="82"/>
      <c r="X635" s="88"/>
    </row>
    <row r="636" spans="1:24" ht="11.25" customHeight="1">
      <c r="A636" s="88"/>
      <c r="B636" s="82"/>
      <c r="C636" s="84"/>
      <c r="D636" s="213"/>
      <c r="E636" s="214"/>
      <c r="F636" s="41"/>
      <c r="G636" s="42"/>
      <c r="H636" s="208"/>
      <c r="I636" s="43"/>
      <c r="J636" s="208"/>
      <c r="K636" s="43"/>
      <c r="L636" s="208"/>
      <c r="M636" s="43"/>
      <c r="N636" s="208"/>
      <c r="O636" s="43"/>
      <c r="P636" s="205"/>
      <c r="Q636" s="82"/>
      <c r="R636" s="82"/>
      <c r="S636" s="82"/>
      <c r="T636" s="82"/>
      <c r="U636" s="82"/>
      <c r="V636" s="82"/>
      <c r="W636" s="82"/>
      <c r="X636" s="88"/>
    </row>
    <row r="637" spans="1:24" ht="11.25" customHeight="1">
      <c r="A637" s="88"/>
      <c r="B637" s="82"/>
      <c r="C637" s="84"/>
      <c r="D637" s="213"/>
      <c r="E637" s="214"/>
      <c r="F637" s="41"/>
      <c r="G637" s="42"/>
      <c r="H637" s="208"/>
      <c r="I637" s="43"/>
      <c r="J637" s="208"/>
      <c r="K637" s="43"/>
      <c r="L637" s="208"/>
      <c r="M637" s="43"/>
      <c r="N637" s="208"/>
      <c r="O637" s="43"/>
      <c r="P637" s="205"/>
      <c r="Q637" s="82"/>
      <c r="R637" s="82"/>
      <c r="S637" s="82"/>
      <c r="T637" s="82"/>
      <c r="U637" s="82"/>
      <c r="V637" s="82"/>
      <c r="W637" s="82"/>
      <c r="X637" s="88"/>
    </row>
    <row r="638" spans="1:24" ht="11.25" customHeight="1">
      <c r="A638" s="88"/>
      <c r="B638" s="82"/>
      <c r="C638" s="84"/>
      <c r="D638" s="213"/>
      <c r="E638" s="214"/>
      <c r="F638" s="41"/>
      <c r="G638" s="42"/>
      <c r="H638" s="208"/>
      <c r="I638" s="43"/>
      <c r="J638" s="208"/>
      <c r="K638" s="43"/>
      <c r="L638" s="208"/>
      <c r="M638" s="43"/>
      <c r="N638" s="208"/>
      <c r="O638" s="43"/>
      <c r="P638" s="205"/>
      <c r="Q638" s="82"/>
      <c r="R638" s="82"/>
      <c r="S638" s="82"/>
      <c r="T638" s="82"/>
      <c r="U638" s="82"/>
      <c r="V638" s="82"/>
      <c r="W638" s="82"/>
      <c r="X638" s="88"/>
    </row>
    <row r="639" spans="1:24" ht="11.25" customHeight="1">
      <c r="A639" s="88"/>
      <c r="B639" s="82"/>
      <c r="C639" s="84"/>
      <c r="D639" s="213"/>
      <c r="E639" s="214"/>
      <c r="F639" s="41"/>
      <c r="G639" s="42"/>
      <c r="H639" s="208"/>
      <c r="I639" s="43"/>
      <c r="J639" s="208"/>
      <c r="K639" s="43"/>
      <c r="L639" s="208"/>
      <c r="M639" s="43"/>
      <c r="N639" s="208"/>
      <c r="O639" s="43"/>
      <c r="P639" s="205"/>
      <c r="Q639" s="82"/>
      <c r="R639" s="82"/>
      <c r="S639" s="82"/>
      <c r="T639" s="82"/>
      <c r="U639" s="82"/>
      <c r="V639" s="82"/>
      <c r="W639" s="82"/>
      <c r="X639" s="88"/>
    </row>
    <row r="640" spans="1:24" ht="11.25" customHeight="1">
      <c r="A640" s="88"/>
      <c r="B640" s="82"/>
      <c r="C640" s="84"/>
      <c r="D640" s="213"/>
      <c r="E640" s="214"/>
      <c r="F640" s="41"/>
      <c r="G640" s="42"/>
      <c r="H640" s="208"/>
      <c r="I640" s="43"/>
      <c r="J640" s="208"/>
      <c r="K640" s="43"/>
      <c r="L640" s="208"/>
      <c r="M640" s="43"/>
      <c r="N640" s="208"/>
      <c r="O640" s="43"/>
      <c r="P640" s="205"/>
      <c r="Q640" s="82"/>
      <c r="R640" s="82"/>
      <c r="S640" s="82"/>
      <c r="T640" s="82"/>
      <c r="U640" s="82"/>
      <c r="V640" s="82"/>
      <c r="W640" s="82"/>
      <c r="X640" s="88"/>
    </row>
    <row r="641" spans="1:24" ht="11.25" customHeight="1">
      <c r="A641" s="88"/>
      <c r="B641" s="82"/>
      <c r="C641" s="84"/>
      <c r="D641" s="213"/>
      <c r="E641" s="214"/>
      <c r="F641" s="41"/>
      <c r="G641" s="42"/>
      <c r="H641" s="208"/>
      <c r="I641" s="43"/>
      <c r="J641" s="208"/>
      <c r="K641" s="43"/>
      <c r="L641" s="208"/>
      <c r="M641" s="43"/>
      <c r="N641" s="208"/>
      <c r="O641" s="43"/>
      <c r="P641" s="205"/>
      <c r="Q641" s="82"/>
      <c r="R641" s="82"/>
      <c r="S641" s="82"/>
      <c r="T641" s="82"/>
      <c r="U641" s="82"/>
      <c r="V641" s="82"/>
      <c r="W641" s="82"/>
      <c r="X641" s="88"/>
    </row>
    <row r="642" spans="1:24" ht="11.25" customHeight="1">
      <c r="A642" s="88"/>
      <c r="B642" s="82"/>
      <c r="C642" s="84"/>
      <c r="D642" s="213"/>
      <c r="E642" s="214"/>
      <c r="F642" s="41"/>
      <c r="G642" s="42"/>
      <c r="H642" s="208"/>
      <c r="I642" s="43"/>
      <c r="J642" s="208"/>
      <c r="K642" s="43"/>
      <c r="L642" s="208"/>
      <c r="M642" s="43"/>
      <c r="N642" s="208"/>
      <c r="O642" s="43"/>
      <c r="P642" s="205"/>
      <c r="Q642" s="82"/>
      <c r="R642" s="82"/>
      <c r="S642" s="82"/>
      <c r="T642" s="82"/>
      <c r="U642" s="82"/>
      <c r="V642" s="82"/>
      <c r="W642" s="82"/>
      <c r="X642" s="88"/>
    </row>
    <row r="643" spans="1:24" ht="11.25" customHeight="1">
      <c r="A643" s="88"/>
      <c r="B643" s="82"/>
      <c r="C643" s="84"/>
      <c r="D643" s="213"/>
      <c r="E643" s="214"/>
      <c r="F643" s="41"/>
      <c r="G643" s="42"/>
      <c r="H643" s="208"/>
      <c r="I643" s="43"/>
      <c r="J643" s="208"/>
      <c r="K643" s="43"/>
      <c r="L643" s="208"/>
      <c r="M643" s="43"/>
      <c r="N643" s="208"/>
      <c r="O643" s="43"/>
      <c r="P643" s="205"/>
      <c r="Q643" s="82"/>
      <c r="R643" s="82"/>
      <c r="S643" s="82"/>
      <c r="T643" s="82"/>
      <c r="U643" s="82"/>
      <c r="V643" s="82"/>
      <c r="W643" s="82"/>
      <c r="X643" s="88"/>
    </row>
    <row r="644" spans="1:24" ht="11.25" customHeight="1">
      <c r="A644" s="88"/>
      <c r="B644" s="82"/>
      <c r="C644" s="84"/>
      <c r="D644" s="213"/>
      <c r="E644" s="214"/>
      <c r="F644" s="41"/>
      <c r="G644" s="42"/>
      <c r="H644" s="208"/>
      <c r="I644" s="43"/>
      <c r="J644" s="208"/>
      <c r="K644" s="43"/>
      <c r="L644" s="208"/>
      <c r="M644" s="43"/>
      <c r="N644" s="208"/>
      <c r="O644" s="43"/>
      <c r="P644" s="205"/>
      <c r="Q644" s="82"/>
      <c r="R644" s="82"/>
      <c r="S644" s="82"/>
      <c r="T644" s="82"/>
      <c r="U644" s="82"/>
      <c r="V644" s="82"/>
      <c r="W644" s="82"/>
      <c r="X644" s="88"/>
    </row>
    <row r="645" spans="1:24" ht="11.25" customHeight="1">
      <c r="A645" s="88"/>
      <c r="B645" s="82"/>
      <c r="C645" s="84"/>
      <c r="D645" s="213"/>
      <c r="E645" s="214"/>
      <c r="F645" s="41"/>
      <c r="G645" s="42"/>
      <c r="H645" s="208"/>
      <c r="I645" s="43"/>
      <c r="J645" s="208"/>
      <c r="K645" s="43"/>
      <c r="L645" s="208"/>
      <c r="M645" s="43"/>
      <c r="N645" s="208"/>
      <c r="O645" s="43"/>
      <c r="P645" s="205"/>
      <c r="Q645" s="82"/>
      <c r="R645" s="82"/>
      <c r="S645" s="82"/>
      <c r="T645" s="82"/>
      <c r="U645" s="82"/>
      <c r="V645" s="82"/>
      <c r="W645" s="82"/>
      <c r="X645" s="88"/>
    </row>
    <row r="646" spans="1:24" ht="11.25" customHeight="1">
      <c r="A646" s="88"/>
      <c r="B646" s="82"/>
      <c r="C646" s="84"/>
      <c r="D646" s="213"/>
      <c r="E646" s="214"/>
      <c r="F646" s="41"/>
      <c r="G646" s="42"/>
      <c r="H646" s="208"/>
      <c r="I646" s="43"/>
      <c r="J646" s="208"/>
      <c r="K646" s="43"/>
      <c r="L646" s="208"/>
      <c r="M646" s="43"/>
      <c r="N646" s="208"/>
      <c r="O646" s="43"/>
      <c r="P646" s="205"/>
      <c r="Q646" s="82"/>
      <c r="R646" s="82"/>
      <c r="S646" s="82"/>
      <c r="T646" s="82"/>
      <c r="U646" s="82"/>
      <c r="V646" s="82"/>
      <c r="W646" s="82"/>
      <c r="X646" s="88"/>
    </row>
    <row r="647" spans="1:24" ht="11.25" customHeight="1">
      <c r="A647" s="88"/>
      <c r="B647" s="82"/>
      <c r="C647" s="84"/>
      <c r="D647" s="213"/>
      <c r="E647" s="214"/>
      <c r="F647" s="41"/>
      <c r="G647" s="42"/>
      <c r="H647" s="208"/>
      <c r="I647" s="43"/>
      <c r="J647" s="208"/>
      <c r="K647" s="43"/>
      <c r="L647" s="208"/>
      <c r="M647" s="43"/>
      <c r="N647" s="208"/>
      <c r="O647" s="43"/>
      <c r="P647" s="205"/>
      <c r="Q647" s="82"/>
      <c r="R647" s="82"/>
      <c r="S647" s="82"/>
      <c r="T647" s="82"/>
      <c r="U647" s="82"/>
      <c r="V647" s="82"/>
      <c r="W647" s="82"/>
      <c r="X647" s="88"/>
    </row>
    <row r="648" spans="1:24" ht="11.25" customHeight="1">
      <c r="A648" s="88"/>
      <c r="B648" s="82"/>
      <c r="C648" s="84"/>
      <c r="D648" s="213"/>
      <c r="E648" s="214"/>
      <c r="F648" s="41"/>
      <c r="G648" s="42"/>
      <c r="H648" s="208"/>
      <c r="I648" s="43"/>
      <c r="J648" s="208"/>
      <c r="K648" s="43"/>
      <c r="L648" s="208"/>
      <c r="M648" s="43"/>
      <c r="N648" s="208"/>
      <c r="O648" s="43"/>
      <c r="P648" s="205"/>
      <c r="Q648" s="82"/>
      <c r="R648" s="82"/>
      <c r="S648" s="82"/>
      <c r="T648" s="82"/>
      <c r="U648" s="82"/>
      <c r="V648" s="82"/>
      <c r="W648" s="82"/>
      <c r="X648" s="88"/>
    </row>
    <row r="649" spans="1:24" ht="11.25" customHeight="1">
      <c r="A649" s="88"/>
      <c r="B649" s="82"/>
      <c r="C649" s="84"/>
      <c r="D649" s="213"/>
      <c r="E649" s="214"/>
      <c r="F649" s="41"/>
      <c r="G649" s="42"/>
      <c r="H649" s="208"/>
      <c r="I649" s="43"/>
      <c r="J649" s="208"/>
      <c r="K649" s="43"/>
      <c r="L649" s="208"/>
      <c r="M649" s="43"/>
      <c r="N649" s="208"/>
      <c r="O649" s="43"/>
      <c r="P649" s="205"/>
      <c r="Q649" s="82"/>
      <c r="R649" s="82"/>
      <c r="S649" s="82"/>
      <c r="T649" s="82"/>
      <c r="U649" s="82"/>
      <c r="V649" s="82"/>
      <c r="W649" s="82"/>
      <c r="X649" s="88"/>
    </row>
    <row r="650" spans="1:24" ht="11.25" customHeight="1">
      <c r="A650" s="88"/>
      <c r="B650" s="82"/>
      <c r="C650" s="84"/>
      <c r="D650" s="213"/>
      <c r="E650" s="214"/>
      <c r="F650" s="41"/>
      <c r="G650" s="42"/>
      <c r="H650" s="208"/>
      <c r="I650" s="43"/>
      <c r="J650" s="208"/>
      <c r="K650" s="43"/>
      <c r="L650" s="208"/>
      <c r="M650" s="43"/>
      <c r="N650" s="208"/>
      <c r="O650" s="43"/>
      <c r="P650" s="205"/>
      <c r="Q650" s="82"/>
      <c r="R650" s="82"/>
      <c r="S650" s="82"/>
      <c r="T650" s="82"/>
      <c r="U650" s="82"/>
      <c r="V650" s="82"/>
      <c r="W650" s="82"/>
      <c r="X650" s="88"/>
    </row>
    <row r="651" spans="1:24" ht="11.25" customHeight="1">
      <c r="A651" s="88"/>
      <c r="B651" s="82"/>
      <c r="C651" s="84"/>
      <c r="D651" s="213"/>
      <c r="E651" s="214"/>
      <c r="F651" s="41"/>
      <c r="G651" s="42"/>
      <c r="H651" s="208"/>
      <c r="I651" s="43"/>
      <c r="J651" s="208"/>
      <c r="K651" s="43"/>
      <c r="L651" s="208"/>
      <c r="M651" s="43"/>
      <c r="N651" s="208"/>
      <c r="O651" s="43"/>
      <c r="P651" s="205"/>
      <c r="Q651" s="82"/>
      <c r="R651" s="82"/>
      <c r="S651" s="82"/>
      <c r="T651" s="82"/>
      <c r="U651" s="82"/>
      <c r="V651" s="82"/>
      <c r="W651" s="82"/>
      <c r="X651" s="88"/>
    </row>
    <row r="652" spans="1:24" ht="11.25" customHeight="1">
      <c r="A652" s="88"/>
      <c r="B652" s="82"/>
      <c r="C652" s="84"/>
      <c r="D652" s="213"/>
      <c r="E652" s="214"/>
      <c r="F652" s="41"/>
      <c r="G652" s="42"/>
      <c r="H652" s="208"/>
      <c r="I652" s="43"/>
      <c r="J652" s="208"/>
      <c r="K652" s="43"/>
      <c r="L652" s="208"/>
      <c r="M652" s="43"/>
      <c r="N652" s="208"/>
      <c r="O652" s="43"/>
      <c r="P652" s="205"/>
      <c r="Q652" s="82"/>
      <c r="R652" s="82"/>
      <c r="S652" s="82"/>
      <c r="T652" s="82"/>
      <c r="U652" s="82"/>
      <c r="V652" s="82"/>
      <c r="W652" s="82"/>
      <c r="X652" s="88"/>
    </row>
    <row r="653" spans="1:24" ht="11.25" customHeight="1">
      <c r="A653" s="88"/>
      <c r="B653" s="82"/>
      <c r="C653" s="84"/>
      <c r="D653" s="213"/>
      <c r="E653" s="214"/>
      <c r="F653" s="41"/>
      <c r="G653" s="42"/>
      <c r="H653" s="208"/>
      <c r="I653" s="43"/>
      <c r="J653" s="208"/>
      <c r="K653" s="43"/>
      <c r="L653" s="208"/>
      <c r="M653" s="43"/>
      <c r="N653" s="208"/>
      <c r="O653" s="43"/>
      <c r="P653" s="205"/>
      <c r="Q653" s="82"/>
      <c r="R653" s="82"/>
      <c r="S653" s="82"/>
      <c r="T653" s="82"/>
      <c r="U653" s="82"/>
      <c r="V653" s="82"/>
      <c r="W653" s="82"/>
      <c r="X653" s="88"/>
    </row>
    <row r="654" spans="1:24" ht="11.25" customHeight="1">
      <c r="A654" s="88"/>
      <c r="B654" s="82"/>
      <c r="C654" s="84"/>
      <c r="D654" s="213"/>
      <c r="E654" s="214"/>
      <c r="F654" s="41"/>
      <c r="G654" s="42"/>
      <c r="H654" s="208"/>
      <c r="I654" s="43"/>
      <c r="J654" s="208"/>
      <c r="K654" s="43"/>
      <c r="L654" s="208"/>
      <c r="M654" s="43"/>
      <c r="N654" s="208"/>
      <c r="O654" s="43"/>
      <c r="P654" s="205"/>
      <c r="Q654" s="82"/>
      <c r="R654" s="82"/>
      <c r="S654" s="82"/>
      <c r="T654" s="82"/>
      <c r="U654" s="82"/>
      <c r="V654" s="82"/>
      <c r="W654" s="82"/>
      <c r="X654" s="88"/>
    </row>
    <row r="655" spans="1:24" ht="11.25" customHeight="1">
      <c r="A655" s="88"/>
      <c r="B655" s="82"/>
      <c r="C655" s="84"/>
      <c r="D655" s="213"/>
      <c r="E655" s="214"/>
      <c r="F655" s="41"/>
      <c r="G655" s="42"/>
      <c r="H655" s="208"/>
      <c r="I655" s="43"/>
      <c r="J655" s="208"/>
      <c r="K655" s="43"/>
      <c r="L655" s="208"/>
      <c r="M655" s="43"/>
      <c r="N655" s="208"/>
      <c r="O655" s="43"/>
      <c r="P655" s="205"/>
      <c r="Q655" s="82"/>
      <c r="R655" s="82"/>
      <c r="S655" s="82"/>
      <c r="T655" s="82"/>
      <c r="U655" s="82"/>
      <c r="V655" s="82"/>
      <c r="W655" s="82"/>
      <c r="X655" s="88"/>
    </row>
    <row r="656" spans="1:24" ht="11.25" customHeight="1">
      <c r="A656" s="88"/>
      <c r="B656" s="82"/>
      <c r="C656" s="84"/>
      <c r="D656" s="213"/>
      <c r="E656" s="214"/>
      <c r="F656" s="41"/>
      <c r="G656" s="42"/>
      <c r="H656" s="208"/>
      <c r="I656" s="43"/>
      <c r="J656" s="208"/>
      <c r="K656" s="43"/>
      <c r="L656" s="208"/>
      <c r="M656" s="43"/>
      <c r="N656" s="208"/>
      <c r="O656" s="43"/>
      <c r="P656" s="205"/>
      <c r="Q656" s="82"/>
      <c r="R656" s="82"/>
      <c r="S656" s="82"/>
      <c r="T656" s="82"/>
      <c r="U656" s="82"/>
      <c r="V656" s="82"/>
      <c r="W656" s="82"/>
      <c r="X656" s="88"/>
    </row>
    <row r="657" spans="1:24" ht="11.25" customHeight="1">
      <c r="A657" s="88"/>
      <c r="B657" s="82"/>
      <c r="C657" s="84"/>
      <c r="D657" s="213"/>
      <c r="E657" s="214"/>
      <c r="F657" s="41"/>
      <c r="G657" s="42"/>
      <c r="H657" s="208"/>
      <c r="I657" s="43"/>
      <c r="J657" s="208"/>
      <c r="K657" s="43"/>
      <c r="L657" s="208"/>
      <c r="M657" s="43"/>
      <c r="N657" s="208"/>
      <c r="O657" s="43"/>
      <c r="P657" s="205"/>
      <c r="Q657" s="82"/>
      <c r="R657" s="82"/>
      <c r="S657" s="82"/>
      <c r="T657" s="82"/>
      <c r="U657" s="82"/>
      <c r="V657" s="82"/>
      <c r="W657" s="82"/>
      <c r="X657" s="88"/>
    </row>
    <row r="658" spans="1:24" ht="11.25" customHeight="1">
      <c r="A658" s="88"/>
      <c r="B658" s="82"/>
      <c r="C658" s="84"/>
      <c r="D658" s="213"/>
      <c r="E658" s="214"/>
      <c r="F658" s="41"/>
      <c r="G658" s="42"/>
      <c r="H658" s="208"/>
      <c r="I658" s="43"/>
      <c r="J658" s="208"/>
      <c r="K658" s="43"/>
      <c r="L658" s="208"/>
      <c r="M658" s="43"/>
      <c r="N658" s="208"/>
      <c r="O658" s="43"/>
      <c r="P658" s="205"/>
      <c r="Q658" s="82"/>
      <c r="R658" s="82"/>
      <c r="S658" s="82"/>
      <c r="T658" s="82"/>
      <c r="U658" s="82"/>
      <c r="V658" s="82"/>
      <c r="W658" s="82"/>
      <c r="X658" s="88"/>
    </row>
    <row r="659" spans="1:24" ht="11.25" customHeight="1">
      <c r="A659" s="88"/>
      <c r="B659" s="82"/>
      <c r="C659" s="84"/>
      <c r="D659" s="213"/>
      <c r="E659" s="214"/>
      <c r="F659" s="41"/>
      <c r="G659" s="42"/>
      <c r="H659" s="208"/>
      <c r="I659" s="43"/>
      <c r="J659" s="208"/>
      <c r="K659" s="43"/>
      <c r="L659" s="208"/>
      <c r="M659" s="43"/>
      <c r="N659" s="208"/>
      <c r="O659" s="43"/>
      <c r="P659" s="205"/>
      <c r="Q659" s="82"/>
      <c r="R659" s="82"/>
      <c r="S659" s="82"/>
      <c r="T659" s="82"/>
      <c r="U659" s="82"/>
      <c r="V659" s="82"/>
      <c r="W659" s="82"/>
      <c r="X659" s="88"/>
    </row>
    <row r="660" spans="1:24" ht="11.25" customHeight="1">
      <c r="A660" s="88"/>
      <c r="B660" s="82"/>
      <c r="C660" s="84"/>
      <c r="D660" s="213"/>
      <c r="E660" s="214"/>
      <c r="F660" s="41"/>
      <c r="G660" s="42"/>
      <c r="H660" s="208"/>
      <c r="I660" s="43"/>
      <c r="J660" s="208"/>
      <c r="K660" s="43"/>
      <c r="L660" s="208"/>
      <c r="M660" s="43"/>
      <c r="N660" s="208"/>
      <c r="O660" s="43"/>
      <c r="P660" s="205"/>
      <c r="Q660" s="82"/>
      <c r="R660" s="82"/>
      <c r="S660" s="82"/>
      <c r="T660" s="82"/>
      <c r="U660" s="82"/>
      <c r="V660" s="82"/>
      <c r="W660" s="82"/>
      <c r="X660" s="88"/>
    </row>
    <row r="661" spans="1:24" ht="11.25" customHeight="1">
      <c r="A661" s="88"/>
      <c r="B661" s="82"/>
      <c r="C661" s="84"/>
      <c r="D661" s="213"/>
      <c r="E661" s="214"/>
      <c r="F661" s="41"/>
      <c r="G661" s="42"/>
      <c r="H661" s="208"/>
      <c r="I661" s="43"/>
      <c r="J661" s="208"/>
      <c r="K661" s="43"/>
      <c r="L661" s="208"/>
      <c r="M661" s="43"/>
      <c r="N661" s="208"/>
      <c r="O661" s="43"/>
      <c r="P661" s="205"/>
      <c r="Q661" s="82"/>
      <c r="R661" s="82"/>
      <c r="S661" s="82"/>
      <c r="T661" s="82"/>
      <c r="U661" s="82"/>
      <c r="V661" s="82"/>
      <c r="W661" s="82"/>
      <c r="X661" s="88"/>
    </row>
    <row r="662" spans="1:24" ht="11.25" customHeight="1">
      <c r="A662" s="88"/>
      <c r="B662" s="82"/>
      <c r="C662" s="85"/>
      <c r="D662" s="215"/>
      <c r="E662" s="216"/>
      <c r="F662" s="47"/>
      <c r="G662" s="48"/>
      <c r="H662" s="209"/>
      <c r="I662" s="49"/>
      <c r="J662" s="209"/>
      <c r="K662" s="49"/>
      <c r="L662" s="209"/>
      <c r="M662" s="49"/>
      <c r="N662" s="209"/>
      <c r="O662" s="49"/>
      <c r="P662" s="206"/>
      <c r="Q662" s="82"/>
      <c r="R662" s="82"/>
      <c r="S662" s="82"/>
      <c r="T662" s="82"/>
      <c r="U662" s="82"/>
      <c r="V662" s="82"/>
      <c r="W662" s="82"/>
      <c r="X662" s="88"/>
    </row>
    <row r="663" spans="1:24" ht="11.25" customHeight="1">
      <c r="A663" s="88"/>
      <c r="B663" s="82"/>
      <c r="E663" s="101" t="s">
        <v>31</v>
      </c>
      <c r="F663" s="75">
        <f>SUM(F594:F662)</f>
        <v>0</v>
      </c>
      <c r="G663" s="90"/>
      <c r="H663" s="90"/>
      <c r="I663" s="90"/>
      <c r="J663" s="90"/>
      <c r="K663" s="90"/>
      <c r="L663" s="90"/>
      <c r="M663" s="90"/>
      <c r="N663" s="90"/>
      <c r="O663" s="90"/>
      <c r="P663" s="82"/>
      <c r="Q663" s="82"/>
      <c r="R663" s="82"/>
      <c r="S663" s="82"/>
      <c r="T663" s="82"/>
      <c r="U663" s="82"/>
      <c r="V663" s="82"/>
      <c r="W663" s="82"/>
      <c r="X663" s="88"/>
    </row>
    <row r="664" spans="1:24" ht="11.25" customHeight="1">
      <c r="A664" s="88"/>
      <c r="B664" s="82"/>
      <c r="C664" s="82"/>
      <c r="D664" s="82"/>
      <c r="E664" s="82"/>
      <c r="F664" s="82"/>
      <c r="G664" s="82"/>
      <c r="H664" s="82"/>
      <c r="I664" s="82"/>
      <c r="J664" s="82"/>
      <c r="K664" s="82"/>
      <c r="L664" s="82"/>
      <c r="M664" s="82"/>
      <c r="N664" s="82"/>
      <c r="O664" s="82"/>
      <c r="P664" s="82"/>
      <c r="Q664" s="82"/>
      <c r="R664" s="82"/>
      <c r="S664" s="82"/>
      <c r="T664" s="82"/>
      <c r="U664" s="82"/>
      <c r="V664" s="82"/>
      <c r="W664" s="82"/>
      <c r="X664" s="88"/>
    </row>
    <row r="665" spans="1:24" ht="11.25" customHeight="1">
      <c r="A665" s="88"/>
      <c r="B665" s="82"/>
      <c r="C665" s="82"/>
      <c r="D665" s="82"/>
      <c r="E665" s="82"/>
      <c r="F665" s="82"/>
      <c r="G665" s="82"/>
      <c r="H665" s="82"/>
      <c r="I665" s="82"/>
      <c r="J665" s="82"/>
      <c r="K665" s="82"/>
      <c r="L665" s="82"/>
      <c r="M665" s="82"/>
      <c r="N665" s="82"/>
      <c r="O665" s="82"/>
      <c r="P665" s="82"/>
      <c r="Q665" s="82"/>
      <c r="R665" s="82"/>
      <c r="S665" s="82"/>
      <c r="T665" s="82"/>
      <c r="U665" s="82"/>
      <c r="V665" s="82"/>
      <c r="W665" s="82"/>
      <c r="X665" s="88"/>
    </row>
    <row r="666" spans="1:24" ht="11.25" customHeight="1">
      <c r="A666" s="88"/>
      <c r="B666" s="82"/>
      <c r="C666" s="82"/>
      <c r="D666" s="82"/>
      <c r="E666" s="82"/>
      <c r="F666" s="82"/>
      <c r="G666" s="82"/>
      <c r="H666" s="82"/>
      <c r="I666" s="82"/>
      <c r="J666" s="82"/>
      <c r="K666" s="82"/>
      <c r="L666" s="82"/>
      <c r="M666" s="82"/>
      <c r="N666" s="82"/>
      <c r="O666" s="82"/>
      <c r="P666" s="82"/>
      <c r="Q666" s="82"/>
      <c r="R666" s="82"/>
      <c r="S666" s="82"/>
      <c r="T666" s="82"/>
      <c r="U666" s="82"/>
      <c r="V666" s="82"/>
      <c r="W666" s="82"/>
      <c r="X666" s="88"/>
    </row>
    <row r="667" spans="1:24" ht="11.25" customHeight="1">
      <c r="A667" s="88"/>
      <c r="B667" s="82"/>
      <c r="C667" s="82"/>
      <c r="D667" s="82"/>
      <c r="E667" s="82"/>
      <c r="F667" s="82"/>
      <c r="G667" s="82"/>
      <c r="H667" s="82"/>
      <c r="I667" s="82"/>
      <c r="J667" s="82"/>
      <c r="K667" s="82"/>
      <c r="L667" s="82"/>
      <c r="M667" s="82"/>
      <c r="N667" s="82"/>
      <c r="O667" s="82"/>
      <c r="P667" s="82"/>
      <c r="Q667" s="82"/>
      <c r="R667" s="82"/>
      <c r="S667" s="82"/>
      <c r="T667" s="82"/>
      <c r="U667" s="82"/>
      <c r="V667" s="82"/>
      <c r="W667" s="82"/>
      <c r="X667" s="88"/>
    </row>
    <row r="668" spans="1:24" ht="11.25" customHeight="1">
      <c r="A668" s="88"/>
      <c r="B668" s="82"/>
      <c r="C668" s="82"/>
      <c r="D668" s="82"/>
      <c r="E668" s="82"/>
      <c r="F668" s="82"/>
      <c r="G668" s="82"/>
      <c r="H668" s="82"/>
      <c r="I668" s="82"/>
      <c r="J668" s="82"/>
      <c r="K668" s="82"/>
      <c r="L668" s="82"/>
      <c r="M668" s="82"/>
      <c r="N668" s="82"/>
      <c r="O668" s="82"/>
      <c r="P668" s="82"/>
      <c r="Q668" s="82"/>
      <c r="R668" s="82"/>
      <c r="S668" s="82"/>
      <c r="T668" s="82"/>
      <c r="U668" s="82"/>
      <c r="V668" s="82"/>
      <c r="W668" s="82"/>
      <c r="X668" s="88"/>
    </row>
    <row r="669" spans="1:24" ht="11.25" customHeight="1">
      <c r="A669" s="88"/>
      <c r="B669" s="88"/>
      <c r="C669" s="88"/>
      <c r="D669" s="88"/>
      <c r="E669" s="88"/>
      <c r="F669" s="88"/>
      <c r="G669" s="88"/>
      <c r="H669" s="88"/>
      <c r="I669" s="88"/>
      <c r="J669" s="88"/>
      <c r="K669" s="88"/>
      <c r="L669" s="88"/>
      <c r="M669" s="88"/>
      <c r="N669" s="88"/>
      <c r="O669" s="88"/>
      <c r="P669" s="88"/>
      <c r="Q669" s="88"/>
      <c r="R669" s="88"/>
      <c r="S669" s="88"/>
      <c r="T669" s="88"/>
      <c r="U669" s="88"/>
      <c r="V669" s="88"/>
      <c r="W669" s="88"/>
      <c r="X669" s="88"/>
    </row>
    <row r="670" spans="1:24" ht="11.25" customHeight="1">
      <c r="A670" s="88"/>
      <c r="B670" s="82"/>
      <c r="C670" s="82"/>
      <c r="D670" s="82"/>
      <c r="E670" s="82"/>
      <c r="F670" s="82"/>
      <c r="G670" s="82"/>
      <c r="H670" s="82"/>
      <c r="I670" s="82"/>
      <c r="J670" s="82"/>
      <c r="K670" s="82"/>
      <c r="L670" s="82"/>
      <c r="M670" s="82"/>
      <c r="N670" s="82"/>
      <c r="O670" s="82"/>
      <c r="P670" s="82"/>
      <c r="Q670" s="82"/>
      <c r="R670" s="82"/>
      <c r="S670" s="82"/>
      <c r="T670" s="82"/>
      <c r="U670" s="82"/>
      <c r="V670" s="82"/>
      <c r="W670" s="82"/>
      <c r="X670" s="88"/>
    </row>
    <row r="671" spans="1:24" ht="11.25" customHeight="1">
      <c r="A671" s="88"/>
      <c r="B671" s="82"/>
      <c r="C671" s="82"/>
      <c r="D671" s="82"/>
      <c r="E671" s="82"/>
      <c r="F671" s="82"/>
      <c r="G671" s="227" t="s">
        <v>259</v>
      </c>
      <c r="H671" s="227"/>
      <c r="I671" s="227"/>
      <c r="J671" s="227"/>
      <c r="K671" s="227"/>
      <c r="L671" s="82"/>
      <c r="M671" s="82"/>
      <c r="N671" s="82"/>
      <c r="O671" s="82"/>
      <c r="P671" s="82"/>
      <c r="Q671" s="82"/>
      <c r="R671" s="82"/>
      <c r="S671" s="82"/>
      <c r="T671" s="82"/>
      <c r="U671" s="82"/>
      <c r="V671" s="82"/>
      <c r="W671" s="82"/>
      <c r="X671" s="88"/>
    </row>
    <row r="672" spans="1:24" ht="11.25" customHeight="1">
      <c r="A672" s="88"/>
      <c r="B672" s="82"/>
      <c r="C672" s="82"/>
      <c r="D672" s="82"/>
      <c r="E672" s="82"/>
      <c r="F672" s="82"/>
      <c r="G672" s="227"/>
      <c r="H672" s="227"/>
      <c r="I672" s="227"/>
      <c r="J672" s="227"/>
      <c r="K672" s="227"/>
      <c r="L672" s="82"/>
      <c r="M672" s="82"/>
      <c r="N672" s="82"/>
      <c r="O672" s="82"/>
      <c r="P672" s="82"/>
      <c r="Q672" s="82"/>
      <c r="R672" s="82"/>
      <c r="S672" s="82"/>
      <c r="T672" s="82"/>
      <c r="U672" s="82"/>
      <c r="V672" s="82"/>
      <c r="W672" s="82"/>
      <c r="X672" s="88"/>
    </row>
    <row r="673" spans="1:24" ht="11.25" customHeight="1">
      <c r="A673" s="88"/>
      <c r="B673" s="82"/>
      <c r="C673" s="82"/>
      <c r="D673" s="82"/>
      <c r="E673" s="82"/>
      <c r="F673" s="82"/>
      <c r="G673" s="82"/>
      <c r="H673" s="82"/>
      <c r="I673" s="82"/>
      <c r="J673" s="82"/>
      <c r="K673" s="82"/>
      <c r="L673" s="82"/>
      <c r="M673" s="82"/>
      <c r="N673" s="82"/>
      <c r="O673" s="82"/>
      <c r="P673" s="82"/>
      <c r="Q673" s="82"/>
      <c r="R673" s="82"/>
      <c r="S673" s="82"/>
      <c r="T673" s="82"/>
      <c r="U673" s="82"/>
      <c r="V673" s="82"/>
      <c r="W673" s="82"/>
      <c r="X673" s="88"/>
    </row>
    <row r="674" spans="1:24" ht="11.25" customHeight="1">
      <c r="A674" s="88"/>
      <c r="B674" s="82"/>
      <c r="C674" s="82"/>
      <c r="D674" s="82"/>
      <c r="E674" s="82"/>
      <c r="F674" s="82"/>
      <c r="G674" s="82" t="s">
        <v>222</v>
      </c>
      <c r="H674" s="82"/>
      <c r="I674" s="82"/>
      <c r="J674" s="82"/>
      <c r="K674" s="82"/>
      <c r="L674" s="82"/>
      <c r="M674" s="82"/>
      <c r="N674" s="82"/>
      <c r="O674" s="82"/>
      <c r="P674" s="82"/>
      <c r="Q674" s="82"/>
      <c r="R674" s="82"/>
      <c r="S674" s="82"/>
      <c r="T674" s="82"/>
      <c r="U674" s="82"/>
      <c r="V674" s="82"/>
      <c r="W674" s="82"/>
      <c r="X674" s="88"/>
    </row>
    <row r="675" spans="1:24" ht="11.25" customHeight="1">
      <c r="A675" s="88"/>
      <c r="B675" s="82"/>
      <c r="D675" s="86"/>
      <c r="E675" s="82"/>
      <c r="F675" s="82"/>
      <c r="G675" s="82" t="s">
        <v>260</v>
      </c>
      <c r="H675" s="82"/>
      <c r="I675" s="82"/>
      <c r="J675" s="82"/>
      <c r="K675" s="82"/>
      <c r="L675" s="82"/>
      <c r="M675" s="82"/>
      <c r="N675" s="82"/>
      <c r="O675" s="82"/>
      <c r="P675" s="82"/>
      <c r="Q675" s="82"/>
      <c r="R675" s="82"/>
      <c r="S675" s="82"/>
      <c r="T675" s="82"/>
      <c r="U675" s="82"/>
      <c r="V675" s="82"/>
      <c r="W675" s="82"/>
      <c r="X675" s="88"/>
    </row>
    <row r="676" spans="1:24" s="120" customFormat="1" ht="11.25" customHeight="1">
      <c r="A676" s="88"/>
      <c r="B676" s="82"/>
      <c r="C676" s="86"/>
      <c r="D676" s="86"/>
      <c r="E676" s="82"/>
      <c r="F676" s="82"/>
      <c r="G676" s="82"/>
      <c r="H676" s="82"/>
      <c r="I676" s="82"/>
      <c r="J676" s="82"/>
      <c r="K676" s="82"/>
      <c r="L676" s="82"/>
      <c r="M676" s="82"/>
      <c r="N676" s="82"/>
      <c r="O676" s="82"/>
      <c r="P676" s="82"/>
      <c r="Q676" s="82"/>
      <c r="R676" s="82"/>
      <c r="S676" s="82"/>
      <c r="T676" s="82"/>
      <c r="U676" s="82"/>
      <c r="V676" s="82"/>
      <c r="W676" s="82"/>
      <c r="X676" s="88"/>
    </row>
    <row r="677" spans="1:24" s="120" customFormat="1" ht="11.25" customHeight="1">
      <c r="A677" s="88"/>
      <c r="B677" s="82"/>
      <c r="C677" s="86"/>
      <c r="D677" s="86"/>
      <c r="E677" s="82"/>
      <c r="F677" s="82"/>
      <c r="G677" s="82"/>
      <c r="H677" s="82"/>
      <c r="I677" s="82"/>
      <c r="J677" s="82"/>
      <c r="K677" s="82"/>
      <c r="L677" s="82"/>
      <c r="M677" s="82"/>
      <c r="N677" s="82"/>
      <c r="O677" s="82"/>
      <c r="P677" s="82"/>
      <c r="Q677" s="82"/>
      <c r="R677" s="82"/>
      <c r="S677" s="82"/>
      <c r="T677" s="82"/>
      <c r="U677" s="82"/>
      <c r="V677" s="82"/>
      <c r="W677" s="82"/>
      <c r="X677" s="88"/>
    </row>
    <row r="678" spans="1:24" s="120" customFormat="1" ht="11.25" customHeight="1">
      <c r="A678" s="88"/>
      <c r="B678" s="82"/>
      <c r="C678" s="230" t="s">
        <v>263</v>
      </c>
      <c r="D678" s="230"/>
      <c r="E678" s="82"/>
      <c r="F678" s="82"/>
      <c r="G678" s="82"/>
      <c r="H678" s="82"/>
      <c r="I678" s="82"/>
      <c r="J678" s="82"/>
      <c r="K678" s="82"/>
      <c r="L678" s="82"/>
      <c r="M678" s="82"/>
      <c r="N678" s="82"/>
      <c r="O678" s="82"/>
      <c r="P678" s="82"/>
      <c r="Q678" s="82"/>
      <c r="R678" s="82"/>
      <c r="S678" s="82"/>
      <c r="T678" s="82"/>
      <c r="U678" s="82"/>
      <c r="V678" s="82"/>
      <c r="W678" s="82"/>
      <c r="X678" s="88"/>
    </row>
    <row r="679" spans="1:24" ht="11.25" customHeight="1">
      <c r="A679" s="88"/>
      <c r="B679" s="82"/>
      <c r="C679" s="230"/>
      <c r="D679" s="230"/>
      <c r="E679" s="82"/>
      <c r="F679" s="82"/>
      <c r="G679" s="82"/>
      <c r="H679" s="82"/>
      <c r="I679" s="82"/>
      <c r="J679" s="82"/>
      <c r="K679" s="82"/>
      <c r="L679" s="82"/>
      <c r="M679" s="82"/>
      <c r="N679" s="82"/>
      <c r="O679" s="82"/>
      <c r="P679" s="82"/>
      <c r="Q679" s="82"/>
      <c r="R679" s="82"/>
      <c r="S679" s="82"/>
      <c r="T679" s="82"/>
      <c r="U679" s="82"/>
      <c r="V679" s="82"/>
      <c r="W679" s="82"/>
      <c r="X679" s="88"/>
    </row>
    <row r="680" spans="1:24" ht="11.25" customHeight="1">
      <c r="A680" s="88"/>
      <c r="B680" s="82"/>
      <c r="C680" s="82" t="s">
        <v>264</v>
      </c>
      <c r="D680" s="82"/>
      <c r="E680" s="82"/>
      <c r="F680" s="82"/>
      <c r="G680" s="82"/>
      <c r="H680" s="82"/>
      <c r="I680" s="82"/>
      <c r="J680" s="82"/>
      <c r="K680" s="82"/>
      <c r="L680" s="82"/>
      <c r="M680" s="82"/>
      <c r="N680" s="82"/>
      <c r="O680" s="82"/>
      <c r="P680" s="82"/>
      <c r="Q680" s="82"/>
      <c r="R680" s="82"/>
      <c r="S680" s="82"/>
      <c r="T680" s="82"/>
      <c r="U680" s="82"/>
      <c r="V680" s="82"/>
      <c r="W680" s="82"/>
      <c r="X680" s="88"/>
    </row>
    <row r="681" spans="1:24" ht="11.25" customHeight="1">
      <c r="A681" s="88"/>
      <c r="B681" s="82"/>
      <c r="C681" s="144">
        <v>0.2</v>
      </c>
      <c r="D681" s="82"/>
      <c r="E681" s="82"/>
      <c r="F681" s="82"/>
      <c r="G681" s="82"/>
      <c r="H681" s="82"/>
      <c r="I681" s="82"/>
      <c r="J681" s="82"/>
      <c r="K681" s="82"/>
      <c r="L681" s="82"/>
      <c r="M681" s="82"/>
      <c r="N681" s="82"/>
      <c r="O681" s="82"/>
      <c r="P681" s="82"/>
      <c r="Q681" s="82"/>
      <c r="R681" s="82"/>
      <c r="S681" s="82"/>
      <c r="T681" s="82"/>
      <c r="U681" s="82"/>
      <c r="V681" s="82"/>
      <c r="W681" s="82"/>
      <c r="X681" s="88"/>
    </row>
    <row r="682" spans="1:24" ht="11.25" customHeight="1">
      <c r="A682" s="88"/>
      <c r="B682" s="82"/>
      <c r="C682" s="82"/>
      <c r="D682" s="82"/>
      <c r="E682" s="82"/>
      <c r="F682" s="82"/>
      <c r="G682" s="82"/>
      <c r="H682" s="82"/>
      <c r="I682" s="82"/>
      <c r="J682" s="82"/>
      <c r="K682" s="82"/>
      <c r="L682" s="82"/>
      <c r="M682" s="82"/>
      <c r="N682" s="82"/>
      <c r="O682" s="82"/>
      <c r="P682" s="82"/>
      <c r="Q682" s="82"/>
      <c r="R682" s="82"/>
      <c r="S682" s="82"/>
      <c r="T682" s="82"/>
      <c r="U682" s="82"/>
      <c r="V682" s="82"/>
      <c r="W682" s="82"/>
      <c r="X682" s="88"/>
    </row>
    <row r="683" spans="1:24" ht="11.25" customHeight="1">
      <c r="A683" s="88"/>
      <c r="B683" s="82"/>
      <c r="C683" s="82"/>
      <c r="D683" s="82"/>
      <c r="E683" s="82"/>
      <c r="F683" s="82"/>
      <c r="G683" s="82"/>
      <c r="H683" s="82"/>
      <c r="I683" s="82"/>
      <c r="J683" s="82"/>
      <c r="K683" s="82"/>
      <c r="L683" s="82"/>
      <c r="M683" s="82"/>
      <c r="N683" s="82"/>
      <c r="O683" s="82"/>
      <c r="P683" s="82"/>
      <c r="Q683" s="82"/>
      <c r="R683" s="82"/>
      <c r="S683" s="82"/>
      <c r="T683" s="82"/>
      <c r="U683" s="82"/>
      <c r="V683" s="82"/>
      <c r="W683" s="82"/>
      <c r="X683" s="88"/>
    </row>
    <row r="684" spans="1:24" ht="11.25" customHeight="1">
      <c r="A684" s="88"/>
      <c r="B684" s="82"/>
      <c r="C684" s="82"/>
      <c r="D684" s="82"/>
      <c r="E684" s="82"/>
      <c r="F684" s="82"/>
      <c r="G684" s="82"/>
      <c r="H684" s="82"/>
      <c r="I684" s="82"/>
      <c r="J684" s="82"/>
      <c r="K684" s="82"/>
      <c r="L684" s="82"/>
      <c r="M684" s="82"/>
      <c r="N684" s="82"/>
      <c r="O684" s="82"/>
      <c r="P684" s="82"/>
      <c r="Q684" s="82"/>
      <c r="R684" s="82"/>
      <c r="S684" s="82"/>
      <c r="T684" s="82"/>
      <c r="U684" s="82"/>
      <c r="V684" s="82"/>
      <c r="W684" s="82"/>
      <c r="X684" s="88"/>
    </row>
    <row r="685" spans="1:24" ht="11.25" customHeight="1" thickBot="1">
      <c r="A685" s="88"/>
      <c r="B685" s="82"/>
      <c r="C685" s="228" t="s">
        <v>0</v>
      </c>
      <c r="D685" s="228"/>
      <c r="E685" s="82"/>
      <c r="F685" s="82"/>
      <c r="G685" s="82"/>
      <c r="H685" s="229" t="str">
        <f>IF((C33="Ja"),"","NB! Uten akselgenerator på fartøyet er det ikke nødvendig å fylle ut informasjon om drivstofforbruk ved forskjellige laster!")</f>
        <v>NB! Uten akselgenerator på fartøyet er det ikke nødvendig å fylle ut informasjon om drivstofforbruk ved forskjellige laster!</v>
      </c>
      <c r="I685" s="229"/>
      <c r="J685" s="82"/>
      <c r="K685" s="228" t="s">
        <v>3</v>
      </c>
      <c r="L685" s="228"/>
      <c r="M685" s="82"/>
      <c r="N685" s="82"/>
      <c r="O685" s="82"/>
      <c r="P685" s="82"/>
      <c r="Q685" s="82"/>
      <c r="R685" s="82"/>
      <c r="S685" s="82"/>
      <c r="T685" s="82"/>
      <c r="U685" s="82"/>
      <c r="V685" s="82"/>
      <c r="W685" s="82"/>
      <c r="X685" s="88"/>
    </row>
    <row r="686" spans="1:24" ht="11.25" customHeight="1" thickBot="1" thickTop="1">
      <c r="A686" s="88"/>
      <c r="B686" s="82"/>
      <c r="C686" s="228"/>
      <c r="D686" s="228"/>
      <c r="E686" s="82"/>
      <c r="F686" s="82"/>
      <c r="G686" s="82"/>
      <c r="H686" s="229"/>
      <c r="I686" s="229"/>
      <c r="J686" s="82"/>
      <c r="K686" s="228"/>
      <c r="L686" s="228"/>
      <c r="M686" s="82"/>
      <c r="N686" s="82"/>
      <c r="O686" s="82"/>
      <c r="P686" s="82"/>
      <c r="Q686" s="82"/>
      <c r="R686" s="82"/>
      <c r="S686" s="82"/>
      <c r="T686" s="82"/>
      <c r="U686" s="82"/>
      <c r="V686" s="82"/>
      <c r="W686" s="82"/>
      <c r="X686" s="88"/>
    </row>
    <row r="687" spans="1:24" ht="11.25" customHeight="1" thickTop="1">
      <c r="A687" s="88"/>
      <c r="B687" s="82"/>
      <c r="C687" s="82"/>
      <c r="D687" s="82"/>
      <c r="E687" s="82"/>
      <c r="F687" s="82"/>
      <c r="G687" s="82"/>
      <c r="H687" s="229"/>
      <c r="I687" s="229"/>
      <c r="J687" s="82"/>
      <c r="K687" s="82"/>
      <c r="L687" s="82"/>
      <c r="M687" s="82"/>
      <c r="N687" s="82"/>
      <c r="O687" s="82"/>
      <c r="P687" s="82"/>
      <c r="Q687" s="82"/>
      <c r="R687" s="82"/>
      <c r="S687" s="82"/>
      <c r="T687" s="82"/>
      <c r="U687" s="82"/>
      <c r="V687" s="82"/>
      <c r="W687" s="82"/>
      <c r="X687" s="88"/>
    </row>
    <row r="688" spans="1:24" ht="11.25" customHeight="1">
      <c r="A688" s="88"/>
      <c r="B688" s="82"/>
      <c r="C688" s="82" t="s">
        <v>226</v>
      </c>
      <c r="D688" s="82"/>
      <c r="E688" s="82"/>
      <c r="F688" s="82"/>
      <c r="G688" s="82"/>
      <c r="H688" s="229"/>
      <c r="I688" s="229"/>
      <c r="J688" s="82"/>
      <c r="K688" s="82" t="s">
        <v>226</v>
      </c>
      <c r="L688" s="82"/>
      <c r="M688" s="82"/>
      <c r="N688" s="82"/>
      <c r="O688" s="82"/>
      <c r="P688" s="82"/>
      <c r="Q688" s="82"/>
      <c r="R688" s="82"/>
      <c r="S688" s="82"/>
      <c r="T688" s="82"/>
      <c r="U688" s="82"/>
      <c r="V688" s="82"/>
      <c r="W688" s="82"/>
      <c r="X688" s="88"/>
    </row>
    <row r="689" spans="1:24" ht="11.25" customHeight="1">
      <c r="A689" s="88"/>
      <c r="B689" s="82"/>
      <c r="C689" s="82"/>
      <c r="D689" s="82"/>
      <c r="E689" s="82"/>
      <c r="F689" s="82"/>
      <c r="G689" s="82"/>
      <c r="H689" s="229"/>
      <c r="I689" s="229"/>
      <c r="J689" s="82"/>
      <c r="K689" s="82"/>
      <c r="L689" s="82"/>
      <c r="M689" s="82"/>
      <c r="N689" s="82"/>
      <c r="O689" s="82"/>
      <c r="P689" s="82"/>
      <c r="Q689" s="82"/>
      <c r="R689" s="82"/>
      <c r="S689" s="82"/>
      <c r="T689" s="82"/>
      <c r="U689" s="82"/>
      <c r="V689" s="82"/>
      <c r="W689" s="82"/>
      <c r="X689" s="88"/>
    </row>
    <row r="690" spans="1:24" ht="11.25" customHeight="1">
      <c r="A690" s="88"/>
      <c r="B690" s="82"/>
      <c r="C690" s="82" t="s">
        <v>224</v>
      </c>
      <c r="D690" s="82" t="s">
        <v>225</v>
      </c>
      <c r="E690" s="82"/>
      <c r="F690" s="82"/>
      <c r="G690" s="82"/>
      <c r="H690" s="82"/>
      <c r="I690" s="82"/>
      <c r="J690" s="82"/>
      <c r="K690" s="82" t="s">
        <v>224</v>
      </c>
      <c r="L690" s="82" t="s">
        <v>225</v>
      </c>
      <c r="M690" s="82"/>
      <c r="N690" s="82"/>
      <c r="O690" s="82"/>
      <c r="P690" s="82"/>
      <c r="Q690" s="82"/>
      <c r="R690" s="82"/>
      <c r="S690" s="82"/>
      <c r="T690" s="82"/>
      <c r="U690" s="82"/>
      <c r="V690" s="82"/>
      <c r="W690" s="82"/>
      <c r="X690" s="88"/>
    </row>
    <row r="691" spans="1:24" ht="11.25" customHeight="1">
      <c r="A691" s="88"/>
      <c r="B691" s="82"/>
      <c r="C691" s="82" t="s">
        <v>227</v>
      </c>
      <c r="D691" s="71"/>
      <c r="E691" s="82" t="str">
        <f>IF(C33="","",(IF(C33="Ja","","Ikke nødvendig å fylle ut her")))</f>
        <v/>
      </c>
      <c r="F691" s="82"/>
      <c r="G691" s="82"/>
      <c r="H691" s="82"/>
      <c r="I691" s="82"/>
      <c r="J691" s="82" t="s">
        <v>220</v>
      </c>
      <c r="K691" s="82" t="s">
        <v>227</v>
      </c>
      <c r="L691" s="71"/>
      <c r="M691" s="82" t="str">
        <f>IF(C33="","",(IF(C33="Ja","","Ikke nødvendig å fylle ut her")))</f>
        <v/>
      </c>
      <c r="N691" s="82"/>
      <c r="O691" s="82"/>
      <c r="P691" s="82"/>
      <c r="Q691" s="82"/>
      <c r="R691" s="82"/>
      <c r="S691" s="82"/>
      <c r="T691" s="82"/>
      <c r="U691" s="82"/>
      <c r="V691" s="82"/>
      <c r="W691" s="82"/>
      <c r="X691" s="88"/>
    </row>
    <row r="692" spans="1:24" ht="11.25" customHeight="1">
      <c r="A692" s="88"/>
      <c r="B692" s="82"/>
      <c r="C692" s="135" t="str">
        <f>"10- 20"</f>
        <v>10- 20</v>
      </c>
      <c r="D692" s="71"/>
      <c r="E692" s="82" t="str">
        <f>IF(C33="","",(IF(C33="Ja","","Ikke nødvendig å fylle ut her")))</f>
        <v/>
      </c>
      <c r="F692" s="82"/>
      <c r="G692" s="82"/>
      <c r="H692" s="82"/>
      <c r="I692" s="82"/>
      <c r="J692" s="82"/>
      <c r="K692" s="135" t="str">
        <f>"10- 20"</f>
        <v>10- 20</v>
      </c>
      <c r="L692" s="71"/>
      <c r="M692" s="82" t="str">
        <f>IF(C33="","",(IF(C33="Ja","","Ikke nødvendig å fylle ut her")))</f>
        <v/>
      </c>
      <c r="N692" s="82"/>
      <c r="O692" s="82"/>
      <c r="P692" s="82"/>
      <c r="Q692" s="82"/>
      <c r="R692" s="82"/>
      <c r="S692" s="82"/>
      <c r="T692" s="82"/>
      <c r="U692" s="82"/>
      <c r="V692" s="82"/>
      <c r="W692" s="82"/>
      <c r="X692" s="88"/>
    </row>
    <row r="693" spans="1:24" ht="11.25" customHeight="1">
      <c r="A693" s="88"/>
      <c r="B693" s="82"/>
      <c r="C693" s="82" t="s">
        <v>228</v>
      </c>
      <c r="D693" s="71"/>
      <c r="E693" s="82" t="str">
        <f>IF(C33="","",(IF(C33="Ja","","Ikke nødvendig å fylle ut her")))</f>
        <v/>
      </c>
      <c r="F693" s="82"/>
      <c r="G693" s="82"/>
      <c r="H693" s="82"/>
      <c r="I693" s="82"/>
      <c r="J693" s="82"/>
      <c r="K693" s="82" t="s">
        <v>228</v>
      </c>
      <c r="L693" s="71"/>
      <c r="M693" s="82" t="str">
        <f>IF(C33="","",(IF(C33="Ja","","Ikke nødvendig å fylle ut her")))</f>
        <v/>
      </c>
      <c r="N693" s="82"/>
      <c r="O693" s="82"/>
      <c r="P693" s="82"/>
      <c r="Q693" s="82"/>
      <c r="R693" s="82"/>
      <c r="S693" s="82"/>
      <c r="T693" s="82"/>
      <c r="U693" s="82"/>
      <c r="V693" s="82"/>
      <c r="W693" s="82"/>
      <c r="X693" s="88"/>
    </row>
    <row r="694" spans="1:24" ht="11.25" customHeight="1">
      <c r="A694" s="88"/>
      <c r="B694" s="82"/>
      <c r="C694" s="82" t="s">
        <v>229</v>
      </c>
      <c r="D694" s="71"/>
      <c r="E694" s="82" t="str">
        <f>IF(C33="","",(IF(C33="Ja","","Ikke nødvendig å fylle ut her")))</f>
        <v/>
      </c>
      <c r="F694" s="82"/>
      <c r="G694" s="82"/>
      <c r="H694" s="82"/>
      <c r="I694" s="82"/>
      <c r="J694" s="82"/>
      <c r="K694" s="82" t="s">
        <v>229</v>
      </c>
      <c r="L694" s="71"/>
      <c r="M694" s="82" t="str">
        <f>IF(C33="","",(IF(C33="Ja","","Ikke nødvendig å fylle ut her")))</f>
        <v/>
      </c>
      <c r="N694" s="82"/>
      <c r="O694" s="82"/>
      <c r="P694" s="82"/>
      <c r="Q694" s="82"/>
      <c r="R694" s="82"/>
      <c r="S694" s="82"/>
      <c r="T694" s="82"/>
      <c r="U694" s="82"/>
      <c r="V694" s="82"/>
      <c r="W694" s="82"/>
      <c r="X694" s="88"/>
    </row>
    <row r="695" spans="1:24" ht="11.25" customHeight="1">
      <c r="A695" s="88"/>
      <c r="B695" s="82"/>
      <c r="C695" s="82" t="s">
        <v>230</v>
      </c>
      <c r="D695" s="71"/>
      <c r="E695" s="82" t="str">
        <f>IF(C33="","",(IF(C33="Ja","","Ikke nødvendig å fylle ut her")))</f>
        <v/>
      </c>
      <c r="F695" s="82"/>
      <c r="G695" s="82"/>
      <c r="H695" s="82"/>
      <c r="I695" s="82"/>
      <c r="J695" s="82"/>
      <c r="K695" s="82" t="s">
        <v>230</v>
      </c>
      <c r="L695" s="71"/>
      <c r="M695" s="82" t="str">
        <f>IF(C33="","",(IF(C33="Ja","","Ikke nødvendig å fylle ut her")))</f>
        <v/>
      </c>
      <c r="N695" s="82"/>
      <c r="O695" s="82"/>
      <c r="P695" s="82"/>
      <c r="Q695" s="82"/>
      <c r="R695" s="82"/>
      <c r="S695" s="82"/>
      <c r="T695" s="82"/>
      <c r="U695" s="82"/>
      <c r="V695" s="82"/>
      <c r="W695" s="82"/>
      <c r="X695" s="88"/>
    </row>
    <row r="696" spans="1:24" ht="11.25" customHeight="1">
      <c r="A696" s="88"/>
      <c r="B696" s="82"/>
      <c r="C696" s="82" t="s">
        <v>231</v>
      </c>
      <c r="D696" s="71"/>
      <c r="E696" s="82" t="str">
        <f>IF(C33="","",(IF(C33="Ja","","Ikke nødvendig å fylle ut her")))</f>
        <v/>
      </c>
      <c r="F696" s="82"/>
      <c r="G696" s="82"/>
      <c r="H696" s="82"/>
      <c r="I696" s="82"/>
      <c r="J696" s="82"/>
      <c r="K696" s="82" t="s">
        <v>231</v>
      </c>
      <c r="L696" s="71"/>
      <c r="M696" s="82" t="str">
        <f>IF(C33="","",(IF(C33="Ja","","Ikke nødvendig å fylle ut her")))</f>
        <v/>
      </c>
      <c r="N696" s="82"/>
      <c r="O696" s="82"/>
      <c r="P696" s="82"/>
      <c r="Q696" s="82"/>
      <c r="R696" s="82"/>
      <c r="S696" s="82"/>
      <c r="T696" s="82"/>
      <c r="U696" s="82"/>
      <c r="V696" s="82"/>
      <c r="W696" s="82"/>
      <c r="X696" s="88"/>
    </row>
    <row r="697" spans="1:24" ht="11.25" customHeight="1">
      <c r="A697" s="88"/>
      <c r="B697" s="82"/>
      <c r="C697" s="82" t="s">
        <v>232</v>
      </c>
      <c r="D697" s="71"/>
      <c r="E697" s="82" t="str">
        <f>IF(C33="","",(IF(C33="Ja","","Ikke nødvendig å fylle ut her")))</f>
        <v/>
      </c>
      <c r="F697" s="82"/>
      <c r="G697" s="82"/>
      <c r="H697" s="82"/>
      <c r="I697" s="82"/>
      <c r="J697" s="82"/>
      <c r="K697" s="82" t="s">
        <v>232</v>
      </c>
      <c r="L697" s="71"/>
      <c r="M697" s="82" t="str">
        <f>IF(C33="","",(IF(C33="Ja","","Ikke nødvendig å fylle ut her")))</f>
        <v/>
      </c>
      <c r="N697" s="82"/>
      <c r="O697" s="82"/>
      <c r="P697" s="82"/>
      <c r="Q697" s="82"/>
      <c r="R697" s="82"/>
      <c r="S697" s="82"/>
      <c r="T697" s="82"/>
      <c r="U697" s="82"/>
      <c r="V697" s="82"/>
      <c r="W697" s="82"/>
      <c r="X697" s="88"/>
    </row>
    <row r="698" spans="1:24" ht="11.25" customHeight="1">
      <c r="A698" s="88"/>
      <c r="B698" s="82"/>
      <c r="C698" s="82" t="s">
        <v>233</v>
      </c>
      <c r="D698" s="71"/>
      <c r="E698" s="82" t="str">
        <f>IF(C33="","",(IF(C33="Ja","","Ikke nødvendig å fylle ut her")))</f>
        <v/>
      </c>
      <c r="F698" s="82"/>
      <c r="G698" s="82"/>
      <c r="H698" s="82"/>
      <c r="I698" s="82"/>
      <c r="J698" s="82"/>
      <c r="K698" s="82" t="s">
        <v>233</v>
      </c>
      <c r="L698" s="71"/>
      <c r="M698" s="82" t="str">
        <f>IF(C33="","",(IF(C33="Ja","","Ikke nødvendig å fylle ut her")))</f>
        <v/>
      </c>
      <c r="N698" s="82"/>
      <c r="O698" s="82"/>
      <c r="P698" s="82"/>
      <c r="Q698" s="82"/>
      <c r="R698" s="82"/>
      <c r="S698" s="82"/>
      <c r="T698" s="82"/>
      <c r="U698" s="82"/>
      <c r="V698" s="82"/>
      <c r="W698" s="82"/>
      <c r="X698" s="88"/>
    </row>
    <row r="699" spans="1:24" ht="11.25" customHeight="1">
      <c r="A699" s="88"/>
      <c r="B699" s="82"/>
      <c r="C699" s="82" t="s">
        <v>234</v>
      </c>
      <c r="D699" s="71"/>
      <c r="E699" s="82" t="str">
        <f>IF(C33="","",(IF(C33="Ja","","Ikke nødvendig å fylle ut her")))</f>
        <v/>
      </c>
      <c r="F699" s="82"/>
      <c r="G699" s="82"/>
      <c r="H699" s="82"/>
      <c r="I699" s="82"/>
      <c r="J699" s="82"/>
      <c r="K699" s="82" t="s">
        <v>234</v>
      </c>
      <c r="L699" s="71"/>
      <c r="M699" s="82" t="str">
        <f>IF(C33="","",(IF(C33="Ja","","Ikke nødvendig å fylle ut her")))</f>
        <v/>
      </c>
      <c r="N699" s="82"/>
      <c r="O699" s="82"/>
      <c r="P699" s="82"/>
      <c r="Q699" s="82"/>
      <c r="R699" s="82"/>
      <c r="S699" s="82"/>
      <c r="T699" s="82"/>
      <c r="U699" s="82"/>
      <c r="V699" s="82"/>
      <c r="W699" s="82"/>
      <c r="X699" s="88"/>
    </row>
    <row r="700" spans="1:24" ht="11.25" customHeight="1">
      <c r="A700" s="88"/>
      <c r="B700" s="82"/>
      <c r="C700" s="82"/>
      <c r="D700" s="82"/>
      <c r="E700" s="82"/>
      <c r="F700" s="82"/>
      <c r="G700" s="82"/>
      <c r="H700" s="82"/>
      <c r="I700" s="82"/>
      <c r="J700" s="82"/>
      <c r="K700" s="82"/>
      <c r="L700" s="82"/>
      <c r="M700" s="82"/>
      <c r="N700" s="82"/>
      <c r="O700" s="82"/>
      <c r="P700" s="82"/>
      <c r="Q700" s="82"/>
      <c r="R700" s="82"/>
      <c r="S700" s="82"/>
      <c r="T700" s="82"/>
      <c r="U700" s="82"/>
      <c r="V700" s="82"/>
      <c r="W700" s="82"/>
      <c r="X700" s="88"/>
    </row>
    <row r="701" spans="1:24" ht="11.25" customHeight="1">
      <c r="A701" s="88"/>
      <c r="B701" s="82"/>
      <c r="C701" s="82"/>
      <c r="D701" s="82"/>
      <c r="E701" s="82"/>
      <c r="F701" s="82"/>
      <c r="G701" s="82"/>
      <c r="H701" s="82"/>
      <c r="I701" s="82"/>
      <c r="J701" s="82"/>
      <c r="K701" s="82"/>
      <c r="L701" s="82"/>
      <c r="M701" s="82"/>
      <c r="N701" s="82"/>
      <c r="O701" s="82"/>
      <c r="P701" s="82"/>
      <c r="Q701" s="82"/>
      <c r="R701" s="82"/>
      <c r="S701" s="82"/>
      <c r="T701" s="82"/>
      <c r="U701" s="82"/>
      <c r="V701" s="82"/>
      <c r="W701" s="82"/>
      <c r="X701" s="88"/>
    </row>
    <row r="702" spans="1:24" ht="11.25" customHeight="1" thickBot="1">
      <c r="A702" s="88"/>
      <c r="B702" s="82"/>
      <c r="C702" s="228" t="s">
        <v>4</v>
      </c>
      <c r="D702" s="228"/>
      <c r="E702" s="82"/>
      <c r="F702" s="82"/>
      <c r="G702" s="82"/>
      <c r="H702" s="82"/>
      <c r="I702" s="82"/>
      <c r="J702" s="82"/>
      <c r="K702" s="228" t="s">
        <v>5</v>
      </c>
      <c r="L702" s="228"/>
      <c r="M702" s="82"/>
      <c r="N702" s="82"/>
      <c r="O702" s="82"/>
      <c r="P702" s="82"/>
      <c r="Q702" s="82"/>
      <c r="R702" s="82"/>
      <c r="S702" s="82"/>
      <c r="T702" s="82"/>
      <c r="U702" s="82"/>
      <c r="V702" s="82"/>
      <c r="W702" s="82"/>
      <c r="X702" s="88"/>
    </row>
    <row r="703" spans="1:24" ht="11.25" customHeight="1" thickBot="1" thickTop="1">
      <c r="A703" s="88"/>
      <c r="B703" s="82"/>
      <c r="C703" s="228"/>
      <c r="D703" s="228"/>
      <c r="E703" s="82"/>
      <c r="F703" s="82"/>
      <c r="G703" s="82"/>
      <c r="H703" s="82"/>
      <c r="I703" s="82"/>
      <c r="J703" s="82"/>
      <c r="K703" s="228"/>
      <c r="L703" s="228"/>
      <c r="M703" s="82"/>
      <c r="N703" s="82"/>
      <c r="O703" s="82"/>
      <c r="P703" s="82"/>
      <c r="Q703" s="82"/>
      <c r="R703" s="82"/>
      <c r="S703" s="82"/>
      <c r="T703" s="82"/>
      <c r="U703" s="82"/>
      <c r="V703" s="82"/>
      <c r="W703" s="82"/>
      <c r="X703" s="88"/>
    </row>
    <row r="704" spans="1:24" ht="11.25" customHeight="1" thickTop="1">
      <c r="A704" s="88"/>
      <c r="B704" s="82"/>
      <c r="C704" s="82"/>
      <c r="D704" s="82"/>
      <c r="E704" s="82"/>
      <c r="F704" s="82"/>
      <c r="G704" s="82"/>
      <c r="H704" s="82"/>
      <c r="I704" s="82"/>
      <c r="J704" s="82"/>
      <c r="K704" s="82"/>
      <c r="L704" s="82"/>
      <c r="M704" s="82"/>
      <c r="N704" s="82"/>
      <c r="O704" s="82"/>
      <c r="P704" s="82"/>
      <c r="Q704" s="82"/>
      <c r="R704" s="82"/>
      <c r="S704" s="82"/>
      <c r="T704" s="82"/>
      <c r="U704" s="82"/>
      <c r="V704" s="82"/>
      <c r="W704" s="82"/>
      <c r="X704" s="88"/>
    </row>
    <row r="705" spans="1:24" ht="11.25" customHeight="1">
      <c r="A705" s="88"/>
      <c r="B705" s="82"/>
      <c r="C705" s="82"/>
      <c r="D705" s="82"/>
      <c r="E705" s="82"/>
      <c r="F705" s="82"/>
      <c r="G705" s="82"/>
      <c r="H705" s="82"/>
      <c r="I705" s="82"/>
      <c r="J705" s="82"/>
      <c r="K705" s="82"/>
      <c r="L705" s="82"/>
      <c r="M705" s="82"/>
      <c r="N705" s="82"/>
      <c r="O705" s="82"/>
      <c r="P705" s="82"/>
      <c r="Q705" s="82"/>
      <c r="R705" s="82"/>
      <c r="S705" s="82"/>
      <c r="T705" s="82"/>
      <c r="U705" s="82"/>
      <c r="V705" s="82"/>
      <c r="W705" s="82"/>
      <c r="X705" s="88"/>
    </row>
    <row r="706" spans="1:24" ht="11.25" customHeight="1">
      <c r="A706" s="88"/>
      <c r="B706" s="82"/>
      <c r="C706" s="82"/>
      <c r="D706" s="82"/>
      <c r="E706" s="82"/>
      <c r="F706" s="82"/>
      <c r="G706" s="82"/>
      <c r="H706" s="82"/>
      <c r="I706" s="82"/>
      <c r="J706" s="82"/>
      <c r="K706" s="82"/>
      <c r="L706" s="82"/>
      <c r="M706" s="82"/>
      <c r="N706" s="82"/>
      <c r="O706" s="82"/>
      <c r="P706" s="82"/>
      <c r="Q706" s="82"/>
      <c r="R706" s="82"/>
      <c r="S706" s="82"/>
      <c r="T706" s="82"/>
      <c r="U706" s="82"/>
      <c r="V706" s="82"/>
      <c r="W706" s="82"/>
      <c r="X706" s="88"/>
    </row>
    <row r="707" spans="1:24" ht="11.25" customHeight="1">
      <c r="A707" s="88"/>
      <c r="B707" s="82"/>
      <c r="C707" s="82" t="s">
        <v>226</v>
      </c>
      <c r="D707" s="82"/>
      <c r="E707" s="82"/>
      <c r="F707" s="82"/>
      <c r="G707" s="82"/>
      <c r="H707" s="82"/>
      <c r="I707" s="82"/>
      <c r="J707" s="82"/>
      <c r="K707" s="82" t="s">
        <v>226</v>
      </c>
      <c r="L707" s="82"/>
      <c r="M707" s="82"/>
      <c r="N707" s="82"/>
      <c r="O707" s="82"/>
      <c r="P707" s="82"/>
      <c r="Q707" s="82"/>
      <c r="R707" s="82"/>
      <c r="S707" s="82"/>
      <c r="T707" s="82"/>
      <c r="U707" s="82"/>
      <c r="V707" s="82"/>
      <c r="W707" s="82"/>
      <c r="X707" s="88"/>
    </row>
    <row r="708" spans="1:24" ht="11.25" customHeight="1">
      <c r="A708" s="88"/>
      <c r="B708" s="82"/>
      <c r="C708" s="82"/>
      <c r="D708" s="82"/>
      <c r="E708" s="82"/>
      <c r="F708" s="82"/>
      <c r="G708" s="82"/>
      <c r="H708" s="82"/>
      <c r="I708" s="82"/>
      <c r="J708" s="82"/>
      <c r="K708" s="82"/>
      <c r="L708" s="82"/>
      <c r="M708" s="82"/>
      <c r="N708" s="82"/>
      <c r="O708" s="82"/>
      <c r="P708" s="82"/>
      <c r="Q708" s="82"/>
      <c r="R708" s="82"/>
      <c r="S708" s="82"/>
      <c r="T708" s="82"/>
      <c r="U708" s="82"/>
      <c r="V708" s="82"/>
      <c r="W708" s="82"/>
      <c r="X708" s="88"/>
    </row>
    <row r="709" spans="1:24" ht="11.25" customHeight="1">
      <c r="A709" s="88"/>
      <c r="B709" s="82"/>
      <c r="C709" s="82" t="s">
        <v>224</v>
      </c>
      <c r="D709" s="82" t="s">
        <v>225</v>
      </c>
      <c r="E709" s="82"/>
      <c r="F709" s="82"/>
      <c r="G709" s="82"/>
      <c r="H709" s="82"/>
      <c r="I709" s="82"/>
      <c r="J709" s="82"/>
      <c r="K709" s="82" t="s">
        <v>224</v>
      </c>
      <c r="L709" s="82" t="s">
        <v>225</v>
      </c>
      <c r="M709" s="82"/>
      <c r="N709" s="82"/>
      <c r="O709" s="82"/>
      <c r="P709" s="82"/>
      <c r="Q709" s="82"/>
      <c r="R709" s="82"/>
      <c r="S709" s="82"/>
      <c r="T709" s="82"/>
      <c r="U709" s="82"/>
      <c r="V709" s="82"/>
      <c r="W709" s="82"/>
      <c r="X709" s="88"/>
    </row>
    <row r="710" spans="1:24" ht="11.25" customHeight="1">
      <c r="A710" s="88"/>
      <c r="B710" s="82"/>
      <c r="C710" s="82" t="s">
        <v>227</v>
      </c>
      <c r="D710" s="71"/>
      <c r="E710" s="82" t="str">
        <f>IF(C33="","",(IF(C33="Ja","","Ikke nødvendig å fylle ut her")))</f>
        <v/>
      </c>
      <c r="F710" s="82"/>
      <c r="G710" s="82"/>
      <c r="H710" s="82"/>
      <c r="I710" s="82"/>
      <c r="J710" s="82"/>
      <c r="K710" s="82" t="s">
        <v>227</v>
      </c>
      <c r="L710" s="71"/>
      <c r="M710" s="82" t="str">
        <f>IF(C33="","",(IF(C33="Ja","","Ikke nødvendig å fylle ut her")))</f>
        <v/>
      </c>
      <c r="N710" s="82"/>
      <c r="O710" s="82"/>
      <c r="P710" s="82"/>
      <c r="Q710" s="82"/>
      <c r="R710" s="82"/>
      <c r="S710" s="82"/>
      <c r="T710" s="82"/>
      <c r="U710" s="82"/>
      <c r="V710" s="82"/>
      <c r="W710" s="82"/>
      <c r="X710" s="88"/>
    </row>
    <row r="711" spans="1:24" ht="11.25" customHeight="1">
      <c r="A711" s="88"/>
      <c r="B711" s="82"/>
      <c r="C711" s="135" t="str">
        <f>"10- 20"</f>
        <v>10- 20</v>
      </c>
      <c r="D711" s="71"/>
      <c r="E711" s="82" t="str">
        <f>IF(C33="","",(IF(C33="Ja","","Ikke nødvendig å fylle ut her")))</f>
        <v/>
      </c>
      <c r="F711" s="82"/>
      <c r="G711" s="82"/>
      <c r="H711" s="82"/>
      <c r="I711" s="82"/>
      <c r="J711" s="82"/>
      <c r="K711" s="135" t="str">
        <f>"10- 20"</f>
        <v>10- 20</v>
      </c>
      <c r="L711" s="71"/>
      <c r="M711" s="82" t="str">
        <f>IF(C33="","",(IF(C33="Ja","","Ikke nødvendig å fylle ut her")))</f>
        <v/>
      </c>
      <c r="N711" s="82"/>
      <c r="O711" s="82"/>
      <c r="P711" s="82"/>
      <c r="Q711" s="82"/>
      <c r="R711" s="82"/>
      <c r="S711" s="82"/>
      <c r="T711" s="82"/>
      <c r="U711" s="82"/>
      <c r="V711" s="82"/>
      <c r="W711" s="82"/>
      <c r="X711" s="88"/>
    </row>
    <row r="712" spans="1:24" ht="11.25" customHeight="1">
      <c r="A712" s="88"/>
      <c r="B712" s="82"/>
      <c r="C712" s="82" t="s">
        <v>228</v>
      </c>
      <c r="D712" s="71"/>
      <c r="E712" s="82" t="str">
        <f>IF(C33="","",(IF(C33="Ja","","Ikke nødvendig å fylle ut her")))</f>
        <v/>
      </c>
      <c r="F712" s="82"/>
      <c r="G712" s="82"/>
      <c r="H712" s="82"/>
      <c r="I712" s="82"/>
      <c r="J712" s="82"/>
      <c r="K712" s="82" t="s">
        <v>228</v>
      </c>
      <c r="L712" s="71"/>
      <c r="M712" s="82" t="str">
        <f>IF(C33="","",(IF(C33="Ja","","Ikke nødvendig å fylle ut her")))</f>
        <v/>
      </c>
      <c r="N712" s="82"/>
      <c r="O712" s="82"/>
      <c r="P712" s="82"/>
      <c r="Q712" s="82"/>
      <c r="R712" s="82"/>
      <c r="S712" s="82"/>
      <c r="T712" s="82"/>
      <c r="U712" s="82"/>
      <c r="V712" s="82"/>
      <c r="W712" s="82"/>
      <c r="X712" s="88"/>
    </row>
    <row r="713" spans="1:24" ht="11.25" customHeight="1">
      <c r="A713" s="88"/>
      <c r="B713" s="82"/>
      <c r="C713" s="82" t="s">
        <v>229</v>
      </c>
      <c r="D713" s="71"/>
      <c r="E713" s="82" t="str">
        <f>IF(C33="","",(IF(C33="Ja","","Ikke nødvendig å fylle ut her")))</f>
        <v/>
      </c>
      <c r="F713" s="82"/>
      <c r="G713" s="82"/>
      <c r="H713" s="82"/>
      <c r="I713" s="82"/>
      <c r="J713" s="82"/>
      <c r="K713" s="82" t="s">
        <v>229</v>
      </c>
      <c r="L713" s="71"/>
      <c r="M713" s="82" t="str">
        <f>IF(C33="","",(IF(C33="Ja","","Ikke nødvendig å fylle ut her")))</f>
        <v/>
      </c>
      <c r="N713" s="82"/>
      <c r="O713" s="82"/>
      <c r="P713" s="82"/>
      <c r="Q713" s="82"/>
      <c r="R713" s="82"/>
      <c r="S713" s="82"/>
      <c r="T713" s="82"/>
      <c r="U713" s="82"/>
      <c r="V713" s="82"/>
      <c r="W713" s="82"/>
      <c r="X713" s="88"/>
    </row>
    <row r="714" spans="1:24" ht="11.25" customHeight="1">
      <c r="A714" s="88"/>
      <c r="B714" s="82"/>
      <c r="C714" s="82" t="s">
        <v>230</v>
      </c>
      <c r="D714" s="71"/>
      <c r="E714" s="82" t="str">
        <f>IF(C33="","",(IF(C33="Ja","","Ikke nødvendig å fylle ut her")))</f>
        <v/>
      </c>
      <c r="F714" s="82"/>
      <c r="G714" s="82"/>
      <c r="H714" s="82"/>
      <c r="I714" s="82"/>
      <c r="J714" s="82"/>
      <c r="K714" s="82" t="s">
        <v>230</v>
      </c>
      <c r="L714" s="71"/>
      <c r="M714" s="82" t="str">
        <f>IF(C33="","",(IF(C33="Ja","","Ikke nødvendig å fylle ut her")))</f>
        <v/>
      </c>
      <c r="N714" s="82"/>
      <c r="O714" s="82"/>
      <c r="P714" s="82"/>
      <c r="Q714" s="82"/>
      <c r="R714" s="82"/>
      <c r="S714" s="82"/>
      <c r="T714" s="82"/>
      <c r="U714" s="82"/>
      <c r="V714" s="82"/>
      <c r="W714" s="82"/>
      <c r="X714" s="88"/>
    </row>
    <row r="715" spans="1:24" ht="11.25" customHeight="1">
      <c r="A715" s="88"/>
      <c r="B715" s="82"/>
      <c r="C715" s="82" t="s">
        <v>231</v>
      </c>
      <c r="D715" s="71"/>
      <c r="E715" s="82" t="str">
        <f>IF(C33="","",(IF(C33="Ja","","Ikke nødvendig å fylle ut her")))</f>
        <v/>
      </c>
      <c r="F715" s="82"/>
      <c r="G715" s="82"/>
      <c r="H715" s="82"/>
      <c r="I715" s="82"/>
      <c r="J715" s="82"/>
      <c r="K715" s="82" t="s">
        <v>231</v>
      </c>
      <c r="L715" s="71"/>
      <c r="M715" s="82" t="str">
        <f>IF(C33="","",(IF(C33="Ja","","Ikke nødvendig å fylle ut her")))</f>
        <v/>
      </c>
      <c r="N715" s="82"/>
      <c r="O715" s="82"/>
      <c r="P715" s="82"/>
      <c r="Q715" s="82"/>
      <c r="R715" s="82"/>
      <c r="S715" s="82"/>
      <c r="T715" s="82"/>
      <c r="U715" s="82"/>
      <c r="V715" s="82"/>
      <c r="W715" s="82"/>
      <c r="X715" s="88"/>
    </row>
    <row r="716" spans="1:24" ht="11.25" customHeight="1">
      <c r="A716" s="88"/>
      <c r="B716" s="82"/>
      <c r="C716" s="82" t="s">
        <v>232</v>
      </c>
      <c r="D716" s="71"/>
      <c r="E716" s="82" t="str">
        <f>IF(C33="","",(IF(C33="Ja","","Ikke nødvendig å fylle ut her")))</f>
        <v/>
      </c>
      <c r="F716" s="82"/>
      <c r="G716" s="82"/>
      <c r="H716" s="82"/>
      <c r="I716" s="82"/>
      <c r="J716" s="82"/>
      <c r="K716" s="82" t="s">
        <v>232</v>
      </c>
      <c r="L716" s="71"/>
      <c r="M716" s="82" t="str">
        <f>IF(C33="","",(IF(C33="Ja","","Ikke nødvendig å fylle ut her")))</f>
        <v/>
      </c>
      <c r="N716" s="82"/>
      <c r="O716" s="82"/>
      <c r="P716" s="82"/>
      <c r="Q716" s="82"/>
      <c r="R716" s="82"/>
      <c r="S716" s="82"/>
      <c r="T716" s="82"/>
      <c r="U716" s="82"/>
      <c r="V716" s="82"/>
      <c r="W716" s="82"/>
      <c r="X716" s="88"/>
    </row>
    <row r="717" spans="1:24" ht="11.25" customHeight="1">
      <c r="A717" s="88"/>
      <c r="B717" s="82"/>
      <c r="C717" s="82" t="s">
        <v>233</v>
      </c>
      <c r="D717" s="71"/>
      <c r="E717" s="82" t="str">
        <f>IF(C33="","",(IF(C33="Ja","","Ikke nødvendig å fylle ut her")))</f>
        <v/>
      </c>
      <c r="F717" s="82"/>
      <c r="G717" s="82"/>
      <c r="H717" s="82"/>
      <c r="I717" s="82"/>
      <c r="J717" s="82"/>
      <c r="K717" s="82" t="s">
        <v>233</v>
      </c>
      <c r="L717" s="71"/>
      <c r="M717" s="82" t="str">
        <f>IF(C33="","",(IF(C33="Ja","","Ikke nødvendig å fylle ut her")))</f>
        <v/>
      </c>
      <c r="N717" s="82"/>
      <c r="O717" s="82"/>
      <c r="P717" s="82"/>
      <c r="Q717" s="82"/>
      <c r="R717" s="82"/>
      <c r="S717" s="82"/>
      <c r="T717" s="82"/>
      <c r="U717" s="82"/>
      <c r="V717" s="82"/>
      <c r="W717" s="82"/>
      <c r="X717" s="88"/>
    </row>
    <row r="718" spans="1:24" ht="11.25" customHeight="1">
      <c r="A718" s="88"/>
      <c r="B718" s="82"/>
      <c r="C718" s="82" t="s">
        <v>234</v>
      </c>
      <c r="D718" s="71"/>
      <c r="E718" s="82" t="str">
        <f>IF(C33="","",(IF(C33="Ja","","Ikke nødvendig å fylle ut her")))</f>
        <v/>
      </c>
      <c r="F718" s="82"/>
      <c r="G718" s="82"/>
      <c r="H718" s="82"/>
      <c r="I718" s="82"/>
      <c r="J718" s="82"/>
      <c r="K718" s="82" t="s">
        <v>234</v>
      </c>
      <c r="L718" s="71"/>
      <c r="M718" s="82" t="str">
        <f>IF(C33="","",(IF(C33="Ja","","Ikke nødvendig å fylle ut her")))</f>
        <v/>
      </c>
      <c r="N718" s="82"/>
      <c r="O718" s="82"/>
      <c r="P718" s="82"/>
      <c r="Q718" s="82"/>
      <c r="R718" s="82"/>
      <c r="S718" s="82"/>
      <c r="T718" s="82"/>
      <c r="U718" s="82"/>
      <c r="V718" s="82"/>
      <c r="W718" s="82"/>
      <c r="X718" s="88"/>
    </row>
    <row r="719" spans="1:24" ht="11.25" customHeight="1">
      <c r="A719" s="88"/>
      <c r="B719" s="82"/>
      <c r="C719" s="82"/>
      <c r="D719" s="82"/>
      <c r="E719" s="82"/>
      <c r="F719" s="82"/>
      <c r="G719" s="82"/>
      <c r="H719" s="82"/>
      <c r="I719" s="82"/>
      <c r="J719" s="82"/>
      <c r="K719" s="82"/>
      <c r="L719" s="82"/>
      <c r="M719" s="82"/>
      <c r="N719" s="82"/>
      <c r="O719" s="82"/>
      <c r="P719" s="82"/>
      <c r="Q719" s="82"/>
      <c r="R719" s="82"/>
      <c r="S719" s="82"/>
      <c r="T719" s="82"/>
      <c r="U719" s="82"/>
      <c r="V719" s="82"/>
      <c r="W719" s="82"/>
      <c r="X719" s="88"/>
    </row>
    <row r="720" spans="1:24" ht="11.25" customHeight="1">
      <c r="A720" s="88"/>
      <c r="B720" s="82"/>
      <c r="C720" s="82"/>
      <c r="D720" s="82"/>
      <c r="E720" s="82"/>
      <c r="F720" s="82"/>
      <c r="G720" s="82"/>
      <c r="H720" s="82"/>
      <c r="I720" s="82"/>
      <c r="J720" s="82"/>
      <c r="K720" s="82"/>
      <c r="L720" s="82"/>
      <c r="M720" s="82"/>
      <c r="N720" s="82"/>
      <c r="O720" s="82"/>
      <c r="P720" s="82"/>
      <c r="Q720" s="82"/>
      <c r="R720" s="82"/>
      <c r="S720" s="82"/>
      <c r="T720" s="82"/>
      <c r="U720" s="82"/>
      <c r="V720" s="82"/>
      <c r="W720" s="82"/>
      <c r="X720" s="88"/>
    </row>
    <row r="721" spans="1:24" ht="11.25" customHeight="1">
      <c r="A721" s="88"/>
      <c r="B721" s="82"/>
      <c r="C721" s="82"/>
      <c r="D721" s="82"/>
      <c r="E721" s="82"/>
      <c r="F721" s="82"/>
      <c r="G721" s="82"/>
      <c r="H721" s="82"/>
      <c r="I721" s="82"/>
      <c r="J721" s="82"/>
      <c r="K721" s="82"/>
      <c r="L721" s="82"/>
      <c r="M721" s="82"/>
      <c r="N721" s="82"/>
      <c r="O721" s="82"/>
      <c r="P721" s="82"/>
      <c r="Q721" s="82"/>
      <c r="R721" s="82"/>
      <c r="S721" s="82"/>
      <c r="T721" s="82"/>
      <c r="U721" s="82"/>
      <c r="V721" s="82"/>
      <c r="W721" s="82"/>
      <c r="X721" s="88"/>
    </row>
    <row r="722" spans="1:24" ht="11.25" customHeight="1">
      <c r="A722" s="88"/>
      <c r="B722" s="82"/>
      <c r="C722" s="82"/>
      <c r="D722" s="82"/>
      <c r="E722" s="82"/>
      <c r="F722" s="82"/>
      <c r="G722" s="82"/>
      <c r="H722" s="82"/>
      <c r="I722" s="82"/>
      <c r="J722" s="82"/>
      <c r="K722" s="82"/>
      <c r="L722" s="82"/>
      <c r="M722" s="82"/>
      <c r="N722" s="82"/>
      <c r="O722" s="82"/>
      <c r="P722" s="82"/>
      <c r="Q722" s="82"/>
      <c r="R722" s="82"/>
      <c r="S722" s="82"/>
      <c r="T722" s="82"/>
      <c r="U722" s="82"/>
      <c r="V722" s="82"/>
      <c r="W722" s="82"/>
      <c r="X722" s="88"/>
    </row>
    <row r="723" spans="1:24" ht="11.25" customHeight="1">
      <c r="A723" s="88"/>
      <c r="B723" s="88"/>
      <c r="C723" s="88"/>
      <c r="D723" s="88"/>
      <c r="E723" s="88"/>
      <c r="F723" s="88"/>
      <c r="G723" s="88"/>
      <c r="H723" s="88"/>
      <c r="I723" s="88"/>
      <c r="J723" s="88"/>
      <c r="K723" s="88"/>
      <c r="L723" s="88"/>
      <c r="M723" s="88"/>
      <c r="N723" s="88"/>
      <c r="O723" s="88"/>
      <c r="P723" s="88"/>
      <c r="Q723" s="88"/>
      <c r="R723" s="88"/>
      <c r="S723" s="88"/>
      <c r="T723" s="88"/>
      <c r="U723" s="88"/>
      <c r="V723" s="88"/>
      <c r="W723" s="88"/>
      <c r="X723" s="88"/>
    </row>
  </sheetData>
  <mergeCells count="486">
    <mergeCell ref="F5:J7"/>
    <mergeCell ref="D660:E660"/>
    <mergeCell ref="D661:E661"/>
    <mergeCell ref="D662:E662"/>
    <mergeCell ref="D651:E651"/>
    <mergeCell ref="D652:E652"/>
    <mergeCell ref="D653:E653"/>
    <mergeCell ref="D654:E654"/>
    <mergeCell ref="D655:E655"/>
    <mergeCell ref="D656:E656"/>
    <mergeCell ref="D657:E657"/>
    <mergeCell ref="D658:E658"/>
    <mergeCell ref="D659:E659"/>
    <mergeCell ref="D642:E642"/>
    <mergeCell ref="D643:E643"/>
    <mergeCell ref="D644:E644"/>
    <mergeCell ref="D645:E645"/>
    <mergeCell ref="D646:E646"/>
    <mergeCell ref="D647:E647"/>
    <mergeCell ref="D648:E648"/>
    <mergeCell ref="D649:E649"/>
    <mergeCell ref="D650:E650"/>
    <mergeCell ref="D633:E633"/>
    <mergeCell ref="D634:E634"/>
    <mergeCell ref="D635:E635"/>
    <mergeCell ref="D636:E636"/>
    <mergeCell ref="D637:E637"/>
    <mergeCell ref="D638:E638"/>
    <mergeCell ref="D639:E639"/>
    <mergeCell ref="D640:E640"/>
    <mergeCell ref="D641:E641"/>
    <mergeCell ref="D624:E624"/>
    <mergeCell ref="D625:E625"/>
    <mergeCell ref="D626:E626"/>
    <mergeCell ref="D627:E627"/>
    <mergeCell ref="D628:E628"/>
    <mergeCell ref="D629:E629"/>
    <mergeCell ref="D630:E630"/>
    <mergeCell ref="D631:E631"/>
    <mergeCell ref="D632:E632"/>
    <mergeCell ref="D615:E615"/>
    <mergeCell ref="D616:E616"/>
    <mergeCell ref="D617:E617"/>
    <mergeCell ref="D618:E618"/>
    <mergeCell ref="D619:E619"/>
    <mergeCell ref="D620:E620"/>
    <mergeCell ref="D621:E621"/>
    <mergeCell ref="D622:E622"/>
    <mergeCell ref="D623:E623"/>
    <mergeCell ref="D606:E606"/>
    <mergeCell ref="D607:E607"/>
    <mergeCell ref="D608:E608"/>
    <mergeCell ref="D609:E609"/>
    <mergeCell ref="D610:E610"/>
    <mergeCell ref="D611:E611"/>
    <mergeCell ref="D612:E612"/>
    <mergeCell ref="D613:E613"/>
    <mergeCell ref="D614:E614"/>
    <mergeCell ref="D597:E597"/>
    <mergeCell ref="D598:E598"/>
    <mergeCell ref="D599:E599"/>
    <mergeCell ref="D600:E600"/>
    <mergeCell ref="D601:E601"/>
    <mergeCell ref="D602:E602"/>
    <mergeCell ref="D603:E603"/>
    <mergeCell ref="D604:E604"/>
    <mergeCell ref="D605:E605"/>
    <mergeCell ref="D570:E570"/>
    <mergeCell ref="D571:E571"/>
    <mergeCell ref="D572:E572"/>
    <mergeCell ref="D573:E573"/>
    <mergeCell ref="D502:E504"/>
    <mergeCell ref="D591:E593"/>
    <mergeCell ref="D594:E594"/>
    <mergeCell ref="D595:E595"/>
    <mergeCell ref="D596:E596"/>
    <mergeCell ref="D561:E561"/>
    <mergeCell ref="D562:E562"/>
    <mergeCell ref="D563:E563"/>
    <mergeCell ref="D564:E564"/>
    <mergeCell ref="D565:E565"/>
    <mergeCell ref="D566:E566"/>
    <mergeCell ref="D567:E567"/>
    <mergeCell ref="D568:E568"/>
    <mergeCell ref="D569:E569"/>
    <mergeCell ref="D552:E552"/>
    <mergeCell ref="D553:E553"/>
    <mergeCell ref="D554:E554"/>
    <mergeCell ref="D555:E555"/>
    <mergeCell ref="D556:E556"/>
    <mergeCell ref="D557:E557"/>
    <mergeCell ref="D539:E539"/>
    <mergeCell ref="D540:E540"/>
    <mergeCell ref="D541:E541"/>
    <mergeCell ref="D542:E542"/>
    <mergeCell ref="D558:E558"/>
    <mergeCell ref="D559:E559"/>
    <mergeCell ref="D560:E560"/>
    <mergeCell ref="D543:E543"/>
    <mergeCell ref="D544:E544"/>
    <mergeCell ref="D545:E545"/>
    <mergeCell ref="D546:E546"/>
    <mergeCell ref="D547:E547"/>
    <mergeCell ref="D548:E548"/>
    <mergeCell ref="D549:E549"/>
    <mergeCell ref="D550:E550"/>
    <mergeCell ref="D551:E551"/>
    <mergeCell ref="D530:E530"/>
    <mergeCell ref="D531:E531"/>
    <mergeCell ref="D532:E532"/>
    <mergeCell ref="D533:E533"/>
    <mergeCell ref="D534:E534"/>
    <mergeCell ref="D535:E535"/>
    <mergeCell ref="D536:E536"/>
    <mergeCell ref="D537:E537"/>
    <mergeCell ref="D538:E538"/>
    <mergeCell ref="D507:E507"/>
    <mergeCell ref="D522:E522"/>
    <mergeCell ref="D523:E523"/>
    <mergeCell ref="D524:E524"/>
    <mergeCell ref="D525:E525"/>
    <mergeCell ref="D526:E526"/>
    <mergeCell ref="D527:E527"/>
    <mergeCell ref="D528:E528"/>
    <mergeCell ref="D529:E529"/>
    <mergeCell ref="D478:E478"/>
    <mergeCell ref="D479:E479"/>
    <mergeCell ref="D480:E480"/>
    <mergeCell ref="D481:E481"/>
    <mergeCell ref="D482:E482"/>
    <mergeCell ref="D483:E483"/>
    <mergeCell ref="D484:E484"/>
    <mergeCell ref="D505:E505"/>
    <mergeCell ref="D506:E506"/>
    <mergeCell ref="D469:E469"/>
    <mergeCell ref="D470:E470"/>
    <mergeCell ref="D471:E471"/>
    <mergeCell ref="D472:E472"/>
    <mergeCell ref="D473:E473"/>
    <mergeCell ref="D474:E474"/>
    <mergeCell ref="D475:E475"/>
    <mergeCell ref="D476:E476"/>
    <mergeCell ref="D477:E477"/>
    <mergeCell ref="D460:E460"/>
    <mergeCell ref="D461:E461"/>
    <mergeCell ref="D462:E462"/>
    <mergeCell ref="D463:E463"/>
    <mergeCell ref="D464:E464"/>
    <mergeCell ref="D465:E465"/>
    <mergeCell ref="D466:E466"/>
    <mergeCell ref="D467:E467"/>
    <mergeCell ref="D468:E468"/>
    <mergeCell ref="D451:E451"/>
    <mergeCell ref="D452:E452"/>
    <mergeCell ref="D453:E453"/>
    <mergeCell ref="D454:E454"/>
    <mergeCell ref="D455:E455"/>
    <mergeCell ref="D456:E456"/>
    <mergeCell ref="D457:E457"/>
    <mergeCell ref="D458:E458"/>
    <mergeCell ref="D459:E459"/>
    <mergeCell ref="D442:E442"/>
    <mergeCell ref="D443:E443"/>
    <mergeCell ref="D444:E444"/>
    <mergeCell ref="D445:E445"/>
    <mergeCell ref="D446:E446"/>
    <mergeCell ref="D447:E447"/>
    <mergeCell ref="D448:E448"/>
    <mergeCell ref="D449:E449"/>
    <mergeCell ref="D450:E450"/>
    <mergeCell ref="D433:E433"/>
    <mergeCell ref="D434:E434"/>
    <mergeCell ref="D435:E435"/>
    <mergeCell ref="D436:E436"/>
    <mergeCell ref="D437:E437"/>
    <mergeCell ref="D438:E438"/>
    <mergeCell ref="D439:E439"/>
    <mergeCell ref="D440:E440"/>
    <mergeCell ref="D441:E441"/>
    <mergeCell ref="D424:E424"/>
    <mergeCell ref="D425:E425"/>
    <mergeCell ref="D426:E426"/>
    <mergeCell ref="D427:E427"/>
    <mergeCell ref="D428:E428"/>
    <mergeCell ref="D429:E429"/>
    <mergeCell ref="D430:E430"/>
    <mergeCell ref="D431:E431"/>
    <mergeCell ref="D432:E432"/>
    <mergeCell ref="D395:E395"/>
    <mergeCell ref="D416:E416"/>
    <mergeCell ref="D417:E417"/>
    <mergeCell ref="D418:E418"/>
    <mergeCell ref="D419:E419"/>
    <mergeCell ref="D420:E420"/>
    <mergeCell ref="D421:E421"/>
    <mergeCell ref="D422:E422"/>
    <mergeCell ref="D423:E423"/>
    <mergeCell ref="D386:E386"/>
    <mergeCell ref="D387:E387"/>
    <mergeCell ref="D388:E388"/>
    <mergeCell ref="D389:E389"/>
    <mergeCell ref="D390:E390"/>
    <mergeCell ref="D391:E391"/>
    <mergeCell ref="D392:E392"/>
    <mergeCell ref="D393:E393"/>
    <mergeCell ref="D394:E394"/>
    <mergeCell ref="D377:E377"/>
    <mergeCell ref="D378:E378"/>
    <mergeCell ref="D379:E379"/>
    <mergeCell ref="D380:E380"/>
    <mergeCell ref="D381:E381"/>
    <mergeCell ref="D382:E382"/>
    <mergeCell ref="D383:E383"/>
    <mergeCell ref="D384:E384"/>
    <mergeCell ref="D385:E385"/>
    <mergeCell ref="D368:E368"/>
    <mergeCell ref="D369:E369"/>
    <mergeCell ref="D370:E370"/>
    <mergeCell ref="D371:E371"/>
    <mergeCell ref="D372:E372"/>
    <mergeCell ref="D373:E373"/>
    <mergeCell ref="D374:E374"/>
    <mergeCell ref="D375:E375"/>
    <mergeCell ref="D376:E376"/>
    <mergeCell ref="D359:E359"/>
    <mergeCell ref="D360:E360"/>
    <mergeCell ref="D361:E361"/>
    <mergeCell ref="D362:E362"/>
    <mergeCell ref="D363:E363"/>
    <mergeCell ref="D364:E364"/>
    <mergeCell ref="D365:E365"/>
    <mergeCell ref="D366:E366"/>
    <mergeCell ref="D367:E367"/>
    <mergeCell ref="D350:E350"/>
    <mergeCell ref="D351:E351"/>
    <mergeCell ref="D352:E352"/>
    <mergeCell ref="D353:E353"/>
    <mergeCell ref="D354:E354"/>
    <mergeCell ref="D355:E355"/>
    <mergeCell ref="D356:E356"/>
    <mergeCell ref="D357:E357"/>
    <mergeCell ref="D358:E358"/>
    <mergeCell ref="D302:E302"/>
    <mergeCell ref="D303:E303"/>
    <mergeCell ref="D304:E304"/>
    <mergeCell ref="D305:E305"/>
    <mergeCell ref="D306:E306"/>
    <mergeCell ref="D324:E326"/>
    <mergeCell ref="D327:E327"/>
    <mergeCell ref="D342:E342"/>
    <mergeCell ref="D336:E336"/>
    <mergeCell ref="D337:E337"/>
    <mergeCell ref="D338:E338"/>
    <mergeCell ref="D339:E339"/>
    <mergeCell ref="D328:E328"/>
    <mergeCell ref="D329:E329"/>
    <mergeCell ref="D330:E330"/>
    <mergeCell ref="D331:E331"/>
    <mergeCell ref="D340:E340"/>
    <mergeCell ref="D341:E341"/>
    <mergeCell ref="C413:C415"/>
    <mergeCell ref="D413:D415"/>
    <mergeCell ref="F413:F415"/>
    <mergeCell ref="D241:E241"/>
    <mergeCell ref="D242:E242"/>
    <mergeCell ref="D243:E243"/>
    <mergeCell ref="D244:E244"/>
    <mergeCell ref="D245:E245"/>
    <mergeCell ref="D246:E246"/>
    <mergeCell ref="D247:E247"/>
    <mergeCell ref="D248:E248"/>
    <mergeCell ref="D249:E249"/>
    <mergeCell ref="D250:E250"/>
    <mergeCell ref="D251:E251"/>
    <mergeCell ref="D252:E252"/>
    <mergeCell ref="D253:E253"/>
    <mergeCell ref="D254:E254"/>
    <mergeCell ref="D255:E255"/>
    <mergeCell ref="D256:E256"/>
    <mergeCell ref="D257:E257"/>
    <mergeCell ref="D258:E258"/>
    <mergeCell ref="D259:E259"/>
    <mergeCell ref="D260:E260"/>
    <mergeCell ref="D261:E261"/>
    <mergeCell ref="C591:C593"/>
    <mergeCell ref="F591:F593"/>
    <mergeCell ref="G591:P591"/>
    <mergeCell ref="G592:H592"/>
    <mergeCell ref="I592:J592"/>
    <mergeCell ref="K592:L592"/>
    <mergeCell ref="M592:N592"/>
    <mergeCell ref="O592:P592"/>
    <mergeCell ref="C502:C504"/>
    <mergeCell ref="F502:F504"/>
    <mergeCell ref="D508:E508"/>
    <mergeCell ref="D509:E509"/>
    <mergeCell ref="D510:E510"/>
    <mergeCell ref="D511:E511"/>
    <mergeCell ref="D512:E512"/>
    <mergeCell ref="D513:E513"/>
    <mergeCell ref="D514:E514"/>
    <mergeCell ref="D515:E515"/>
    <mergeCell ref="D516:E516"/>
    <mergeCell ref="D517:E517"/>
    <mergeCell ref="D518:E518"/>
    <mergeCell ref="D519:E519"/>
    <mergeCell ref="D520:E520"/>
    <mergeCell ref="D521:E521"/>
    <mergeCell ref="G503:H503"/>
    <mergeCell ref="I503:J503"/>
    <mergeCell ref="K503:L503"/>
    <mergeCell ref="M503:N503"/>
    <mergeCell ref="O503:P503"/>
    <mergeCell ref="G2:I3"/>
    <mergeCell ref="D235:E237"/>
    <mergeCell ref="D238:E238"/>
    <mergeCell ref="D239:E239"/>
    <mergeCell ref="D240:E240"/>
    <mergeCell ref="D262:E262"/>
    <mergeCell ref="D263:E263"/>
    <mergeCell ref="D264:E264"/>
    <mergeCell ref="D265:E265"/>
    <mergeCell ref="D266:E266"/>
    <mergeCell ref="D267:E267"/>
    <mergeCell ref="D268:E268"/>
    <mergeCell ref="D269:E269"/>
    <mergeCell ref="D270:E270"/>
    <mergeCell ref="D271:E271"/>
    <mergeCell ref="D272:E272"/>
    <mergeCell ref="D273:E273"/>
    <mergeCell ref="D274:E274"/>
    <mergeCell ref="D301:E301"/>
    <mergeCell ref="C146:C148"/>
    <mergeCell ref="F146:F148"/>
    <mergeCell ref="C235:C237"/>
    <mergeCell ref="F235:F237"/>
    <mergeCell ref="D158:E158"/>
    <mergeCell ref="D159:E159"/>
    <mergeCell ref="D160:E160"/>
    <mergeCell ref="D161:E161"/>
    <mergeCell ref="D162:E162"/>
    <mergeCell ref="D163:E163"/>
    <mergeCell ref="D164:E164"/>
    <mergeCell ref="D165:E165"/>
    <mergeCell ref="D166:E166"/>
    <mergeCell ref="D167:E167"/>
    <mergeCell ref="D173:E173"/>
    <mergeCell ref="D174:E174"/>
    <mergeCell ref="D175:E175"/>
    <mergeCell ref="D192:E192"/>
    <mergeCell ref="D193:E193"/>
    <mergeCell ref="D189:E189"/>
    <mergeCell ref="D190:E190"/>
    <mergeCell ref="D191:E191"/>
    <mergeCell ref="D176:E176"/>
    <mergeCell ref="D177:E177"/>
    <mergeCell ref="K147:L147"/>
    <mergeCell ref="M147:N147"/>
    <mergeCell ref="O147:P147"/>
    <mergeCell ref="G235:P235"/>
    <mergeCell ref="G236:H236"/>
    <mergeCell ref="I236:J236"/>
    <mergeCell ref="K236:L236"/>
    <mergeCell ref="M236:N236"/>
    <mergeCell ref="O236:P236"/>
    <mergeCell ref="C75:D76"/>
    <mergeCell ref="G49:H50"/>
    <mergeCell ref="D146:E148"/>
    <mergeCell ref="G129:I130"/>
    <mergeCell ref="C583:D584"/>
    <mergeCell ref="C138:D139"/>
    <mergeCell ref="C227:D228"/>
    <mergeCell ref="C316:D317"/>
    <mergeCell ref="C405:D406"/>
    <mergeCell ref="C494:D495"/>
    <mergeCell ref="D149:E149"/>
    <mergeCell ref="D150:E150"/>
    <mergeCell ref="D151:E151"/>
    <mergeCell ref="D152:E152"/>
    <mergeCell ref="D153:E153"/>
    <mergeCell ref="D154:E154"/>
    <mergeCell ref="D155:E155"/>
    <mergeCell ref="D156:E156"/>
    <mergeCell ref="D157:E157"/>
    <mergeCell ref="G146:P146"/>
    <mergeCell ref="G147:H147"/>
    <mergeCell ref="I147:J147"/>
    <mergeCell ref="D187:E187"/>
    <mergeCell ref="D188:E188"/>
    <mergeCell ref="D168:E168"/>
    <mergeCell ref="D169:E169"/>
    <mergeCell ref="D170:E170"/>
    <mergeCell ref="D171:E171"/>
    <mergeCell ref="D172:E172"/>
    <mergeCell ref="D178:E178"/>
    <mergeCell ref="D179:E179"/>
    <mergeCell ref="D180:E180"/>
    <mergeCell ref="D181:E181"/>
    <mergeCell ref="D182:E182"/>
    <mergeCell ref="D183:E183"/>
    <mergeCell ref="D184:E184"/>
    <mergeCell ref="D185:E185"/>
    <mergeCell ref="D186:E186"/>
    <mergeCell ref="D198:E198"/>
    <mergeCell ref="D199:E199"/>
    <mergeCell ref="D200:E200"/>
    <mergeCell ref="D201:E201"/>
    <mergeCell ref="D202:E202"/>
    <mergeCell ref="D194:E194"/>
    <mergeCell ref="D195:E195"/>
    <mergeCell ref="D196:E196"/>
    <mergeCell ref="D197:E197"/>
    <mergeCell ref="D208:E208"/>
    <mergeCell ref="D209:E209"/>
    <mergeCell ref="D210:E210"/>
    <mergeCell ref="D211:E211"/>
    <mergeCell ref="D296:E296"/>
    <mergeCell ref="D297:E297"/>
    <mergeCell ref="D298:E298"/>
    <mergeCell ref="D299:E299"/>
    <mergeCell ref="D300:E300"/>
    <mergeCell ref="D286:E286"/>
    <mergeCell ref="G671:K672"/>
    <mergeCell ref="K685:L686"/>
    <mergeCell ref="K702:L703"/>
    <mergeCell ref="C702:D703"/>
    <mergeCell ref="C685:D686"/>
    <mergeCell ref="H685:I689"/>
    <mergeCell ref="C324:C326"/>
    <mergeCell ref="C678:D679"/>
    <mergeCell ref="D287:E287"/>
    <mergeCell ref="D288:E288"/>
    <mergeCell ref="D289:E289"/>
    <mergeCell ref="D290:E290"/>
    <mergeCell ref="D291:E291"/>
    <mergeCell ref="D292:E292"/>
    <mergeCell ref="D293:E293"/>
    <mergeCell ref="D294:E294"/>
    <mergeCell ref="D295:E295"/>
    <mergeCell ref="G502:P502"/>
    <mergeCell ref="G413:P413"/>
    <mergeCell ref="G414:H414"/>
    <mergeCell ref="I414:J414"/>
    <mergeCell ref="K414:L414"/>
    <mergeCell ref="M414:N414"/>
    <mergeCell ref="O414:P414"/>
    <mergeCell ref="F324:F326"/>
    <mergeCell ref="D332:E332"/>
    <mergeCell ref="D333:E333"/>
    <mergeCell ref="D334:E334"/>
    <mergeCell ref="D335:E335"/>
    <mergeCell ref="G324:P324"/>
    <mergeCell ref="G325:H325"/>
    <mergeCell ref="I325:J325"/>
    <mergeCell ref="K325:L325"/>
    <mergeCell ref="M325:N325"/>
    <mergeCell ref="O325:P325"/>
    <mergeCell ref="D343:E343"/>
    <mergeCell ref="D344:E344"/>
    <mergeCell ref="D345:E345"/>
    <mergeCell ref="D346:E346"/>
    <mergeCell ref="D347:E347"/>
    <mergeCell ref="D348:E348"/>
    <mergeCell ref="D349:E349"/>
    <mergeCell ref="D280:E280"/>
    <mergeCell ref="D281:E281"/>
    <mergeCell ref="D282:E282"/>
    <mergeCell ref="D283:E283"/>
    <mergeCell ref="D284:E284"/>
    <mergeCell ref="D285:E285"/>
    <mergeCell ref="D212:E212"/>
    <mergeCell ref="D203:E203"/>
    <mergeCell ref="D204:E204"/>
    <mergeCell ref="D205:E205"/>
    <mergeCell ref="D206:E206"/>
    <mergeCell ref="D207:E207"/>
    <mergeCell ref="D275:E275"/>
    <mergeCell ref="D276:E276"/>
    <mergeCell ref="D277:E277"/>
    <mergeCell ref="D213:E213"/>
    <mergeCell ref="D214:E214"/>
    <mergeCell ref="D215:E215"/>
    <mergeCell ref="D216:E216"/>
    <mergeCell ref="D217:E217"/>
    <mergeCell ref="D278:E278"/>
    <mergeCell ref="D279:E279"/>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1:X742"/>
  <sheetViews>
    <sheetView workbookViewId="0" topLeftCell="A9">
      <selection activeCell="E51" sqref="E51"/>
    </sheetView>
  </sheetViews>
  <sheetFormatPr defaultColWidth="11.421875" defaultRowHeight="11.25" customHeight="1"/>
  <cols>
    <col min="1" max="1" width="2.140625" style="1" customWidth="1"/>
    <col min="2" max="7" width="11.421875" style="1" customWidth="1"/>
    <col min="9" max="23" width="11.421875" style="1" customWidth="1"/>
    <col min="24" max="24" width="2.140625" style="1" customWidth="1"/>
    <col min="25" max="16384" width="11.421875" style="1" customWidth="1"/>
  </cols>
  <sheetData>
    <row r="1" spans="1:24" ht="11.25" customHeight="1">
      <c r="A1" s="88"/>
      <c r="B1" s="88"/>
      <c r="C1" s="88"/>
      <c r="D1" s="88"/>
      <c r="E1" s="88"/>
      <c r="F1" s="88"/>
      <c r="G1" s="88"/>
      <c r="H1" s="138"/>
      <c r="I1" s="88"/>
      <c r="J1" s="88"/>
      <c r="K1" s="88"/>
      <c r="L1" s="88"/>
      <c r="M1" s="88"/>
      <c r="N1" s="88"/>
      <c r="O1" s="88"/>
      <c r="P1" s="88"/>
      <c r="Q1" s="88"/>
      <c r="R1" s="88"/>
      <c r="S1" s="88"/>
      <c r="T1" s="88"/>
      <c r="U1" s="88"/>
      <c r="V1" s="88"/>
      <c r="W1" s="88"/>
      <c r="X1" s="88"/>
    </row>
    <row r="2" spans="1:24" ht="11.25" customHeight="1">
      <c r="A2" s="88"/>
      <c r="B2" s="82"/>
      <c r="C2" s="82"/>
      <c r="D2" s="82"/>
      <c r="E2" s="82"/>
      <c r="F2" s="82"/>
      <c r="G2" s="82"/>
      <c r="H2" s="137"/>
      <c r="I2" s="82"/>
      <c r="J2" s="82"/>
      <c r="K2" s="82"/>
      <c r="L2" s="82"/>
      <c r="M2" s="82"/>
      <c r="N2" s="82"/>
      <c r="O2" s="82"/>
      <c r="P2" s="82"/>
      <c r="Q2" s="82"/>
      <c r="R2" s="82"/>
      <c r="S2" s="82"/>
      <c r="T2" s="82"/>
      <c r="U2" s="82"/>
      <c r="V2" s="82"/>
      <c r="W2" s="82"/>
      <c r="X2" s="88"/>
    </row>
    <row r="3" spans="1:24" ht="11.25" customHeight="1">
      <c r="A3" s="88"/>
      <c r="B3" s="82"/>
      <c r="C3" s="82"/>
      <c r="D3" s="82"/>
      <c r="E3" s="82"/>
      <c r="F3" s="82"/>
      <c r="G3" s="259" t="s">
        <v>214</v>
      </c>
      <c r="H3" s="259"/>
      <c r="I3" s="259"/>
      <c r="J3" s="82"/>
      <c r="K3" s="82"/>
      <c r="L3" s="82"/>
      <c r="M3" s="82"/>
      <c r="N3" s="82"/>
      <c r="O3" s="82"/>
      <c r="P3" s="82"/>
      <c r="Q3" s="82"/>
      <c r="R3" s="82"/>
      <c r="S3" s="82"/>
      <c r="T3" s="82"/>
      <c r="U3" s="82"/>
      <c r="V3" s="82"/>
      <c r="W3" s="82"/>
      <c r="X3" s="88"/>
    </row>
    <row r="4" spans="1:24" ht="11.25" customHeight="1">
      <c r="A4" s="88"/>
      <c r="B4" s="82"/>
      <c r="C4" s="82"/>
      <c r="D4" s="82"/>
      <c r="E4" s="82"/>
      <c r="F4" s="82"/>
      <c r="G4" s="259"/>
      <c r="H4" s="259"/>
      <c r="I4" s="259"/>
      <c r="J4" s="82"/>
      <c r="K4" s="82"/>
      <c r="L4" s="141"/>
      <c r="M4" s="82"/>
      <c r="N4" s="82"/>
      <c r="O4" s="82"/>
      <c r="P4" s="82"/>
      <c r="Q4" s="82"/>
      <c r="R4" s="82"/>
      <c r="S4" s="82"/>
      <c r="T4" s="82"/>
      <c r="U4" s="82"/>
      <c r="V4" s="82"/>
      <c r="W4" s="82"/>
      <c r="X4" s="88"/>
    </row>
    <row r="5" spans="1:24" ht="11.25" customHeight="1">
      <c r="A5" s="88"/>
      <c r="B5" s="82"/>
      <c r="C5" s="82"/>
      <c r="D5" s="82"/>
      <c r="E5" s="82"/>
      <c r="F5" s="82"/>
      <c r="G5" s="82"/>
      <c r="H5" s="137"/>
      <c r="I5" s="82"/>
      <c r="J5" s="82"/>
      <c r="K5" s="82"/>
      <c r="L5" s="141"/>
      <c r="M5" s="82"/>
      <c r="N5" s="82"/>
      <c r="O5" s="82"/>
      <c r="P5" s="82"/>
      <c r="Q5" s="82"/>
      <c r="R5" s="82"/>
      <c r="S5" s="82"/>
      <c r="T5" s="82"/>
      <c r="U5" s="82"/>
      <c r="V5" s="82"/>
      <c r="W5" s="82"/>
      <c r="X5" s="88"/>
    </row>
    <row r="6" spans="1:24" ht="11.25" customHeight="1">
      <c r="A6" s="88"/>
      <c r="B6" s="82"/>
      <c r="C6" s="82"/>
      <c r="D6" s="82"/>
      <c r="E6" s="82"/>
      <c r="F6" s="82"/>
      <c r="G6" s="82"/>
      <c r="H6" s="137"/>
      <c r="I6" s="82"/>
      <c r="J6" s="82"/>
      <c r="K6" s="82"/>
      <c r="L6" s="82"/>
      <c r="M6" s="82"/>
      <c r="N6" s="82"/>
      <c r="O6" s="82"/>
      <c r="P6" s="82"/>
      <c r="Q6" s="82"/>
      <c r="R6" s="82"/>
      <c r="S6" s="82"/>
      <c r="T6" s="82"/>
      <c r="U6" s="82"/>
      <c r="V6" s="82"/>
      <c r="W6" s="82"/>
      <c r="X6" s="88"/>
    </row>
    <row r="7" spans="1:24" ht="11.25" customHeight="1">
      <c r="A7" s="88"/>
      <c r="B7" s="82"/>
      <c r="C7" s="82"/>
      <c r="D7" s="82"/>
      <c r="E7" s="82" t="s">
        <v>215</v>
      </c>
      <c r="F7" s="82"/>
      <c r="G7" s="82"/>
      <c r="H7" s="137"/>
      <c r="I7" s="82"/>
      <c r="J7" s="82"/>
      <c r="K7" s="82"/>
      <c r="L7" s="82"/>
      <c r="M7" s="82"/>
      <c r="N7" s="82"/>
      <c r="O7" s="82"/>
      <c r="P7" s="82"/>
      <c r="Q7" s="82"/>
      <c r="R7" s="82"/>
      <c r="S7" s="82"/>
      <c r="T7" s="82"/>
      <c r="U7" s="82"/>
      <c r="V7" s="82"/>
      <c r="W7" s="82"/>
      <c r="X7" s="88"/>
    </row>
    <row r="8" spans="1:24" ht="11.25" customHeight="1">
      <c r="A8" s="88"/>
      <c r="B8" s="82"/>
      <c r="C8" s="82"/>
      <c r="D8" s="82"/>
      <c r="E8" s="82"/>
      <c r="F8" s="82"/>
      <c r="G8" s="82"/>
      <c r="H8" s="137"/>
      <c r="I8" s="82"/>
      <c r="J8" s="82"/>
      <c r="K8" s="82"/>
      <c r="L8" s="82"/>
      <c r="M8" s="82"/>
      <c r="N8" s="82"/>
      <c r="O8" s="82"/>
      <c r="P8" s="82"/>
      <c r="Q8" s="82"/>
      <c r="R8" s="82"/>
      <c r="S8" s="82"/>
      <c r="T8" s="82"/>
      <c r="U8" s="82"/>
      <c r="V8" s="82"/>
      <c r="W8" s="82"/>
      <c r="X8" s="88"/>
    </row>
    <row r="9" spans="1:24" ht="11.25" customHeight="1">
      <c r="A9" s="88"/>
      <c r="B9" s="82"/>
      <c r="C9" s="82"/>
      <c r="D9" s="82"/>
      <c r="E9" s="82" t="s">
        <v>217</v>
      </c>
      <c r="F9" s="82"/>
      <c r="G9" s="82"/>
      <c r="H9" s="137"/>
      <c r="I9" s="82"/>
      <c r="J9" s="82"/>
      <c r="K9" s="82"/>
      <c r="L9" s="82"/>
      <c r="M9" s="82"/>
      <c r="N9" s="82"/>
      <c r="O9" s="82"/>
      <c r="P9" s="82"/>
      <c r="Q9" s="82"/>
      <c r="R9" s="82"/>
      <c r="S9" s="82"/>
      <c r="T9" s="82"/>
      <c r="U9" s="82"/>
      <c r="V9" s="82"/>
      <c r="W9" s="82"/>
      <c r="X9" s="88"/>
    </row>
    <row r="10" spans="1:24" ht="11.25" customHeight="1">
      <c r="A10" s="88"/>
      <c r="B10" s="82"/>
      <c r="C10" s="82"/>
      <c r="D10" s="82"/>
      <c r="E10" s="82"/>
      <c r="F10" s="82"/>
      <c r="G10" s="82"/>
      <c r="H10" s="137"/>
      <c r="I10" s="82"/>
      <c r="J10" s="82"/>
      <c r="K10" s="82"/>
      <c r="L10" s="82"/>
      <c r="M10" s="82"/>
      <c r="N10" s="82"/>
      <c r="O10" s="82"/>
      <c r="P10" s="82"/>
      <c r="Q10" s="82"/>
      <c r="R10" s="82"/>
      <c r="S10" s="82"/>
      <c r="T10" s="82"/>
      <c r="U10" s="82"/>
      <c r="V10" s="82"/>
      <c r="W10" s="82"/>
      <c r="X10" s="88"/>
    </row>
    <row r="11" spans="1:24" ht="11.25" customHeight="1">
      <c r="A11" s="88"/>
      <c r="B11" s="82"/>
      <c r="C11" s="82"/>
      <c r="D11" s="82"/>
      <c r="E11" s="82"/>
      <c r="F11" s="82"/>
      <c r="G11" s="82"/>
      <c r="H11" s="137"/>
      <c r="I11" s="82"/>
      <c r="J11" s="82"/>
      <c r="K11" s="82"/>
      <c r="L11" s="82"/>
      <c r="M11" s="82"/>
      <c r="N11" s="82"/>
      <c r="O11" s="82"/>
      <c r="P11" s="82"/>
      <c r="Q11" s="82"/>
      <c r="R11" s="82"/>
      <c r="S11" s="82"/>
      <c r="T11" s="82"/>
      <c r="U11" s="82"/>
      <c r="V11" s="82"/>
      <c r="W11" s="82"/>
      <c r="X11" s="88"/>
    </row>
    <row r="12" spans="1:24" ht="11.25" customHeight="1" thickBot="1">
      <c r="A12" s="88"/>
      <c r="B12" s="82"/>
      <c r="C12" s="82"/>
      <c r="D12" s="82"/>
      <c r="E12" s="82"/>
      <c r="F12" s="82"/>
      <c r="G12" s="260" t="s">
        <v>39</v>
      </c>
      <c r="H12" s="260"/>
      <c r="I12" s="260"/>
      <c r="J12" s="82"/>
      <c r="K12" s="136"/>
      <c r="L12" s="82"/>
      <c r="M12" s="82"/>
      <c r="N12" s="82"/>
      <c r="O12" s="82"/>
      <c r="P12" s="82"/>
      <c r="Q12" s="82"/>
      <c r="R12" s="82"/>
      <c r="S12" s="82"/>
      <c r="T12" s="82"/>
      <c r="U12" s="82"/>
      <c r="V12" s="82"/>
      <c r="W12" s="82"/>
      <c r="X12" s="88"/>
    </row>
    <row r="13" spans="1:24" ht="11.25" customHeight="1" thickBot="1" thickTop="1">
      <c r="A13" s="88"/>
      <c r="B13" s="82"/>
      <c r="C13" s="82"/>
      <c r="D13" s="82"/>
      <c r="E13" s="82"/>
      <c r="F13" s="82"/>
      <c r="G13" s="260"/>
      <c r="H13" s="260"/>
      <c r="I13" s="260"/>
      <c r="J13" s="82"/>
      <c r="K13" s="136"/>
      <c r="L13" s="82"/>
      <c r="M13" s="82"/>
      <c r="N13" s="82"/>
      <c r="O13" s="82"/>
      <c r="P13" s="82"/>
      <c r="Q13" s="82"/>
      <c r="R13" s="82"/>
      <c r="S13" s="82"/>
      <c r="T13" s="82"/>
      <c r="U13" s="82"/>
      <c r="V13" s="82"/>
      <c r="W13" s="82"/>
      <c r="X13" s="88"/>
    </row>
    <row r="14" spans="1:24" ht="11.25" customHeight="1" thickTop="1">
      <c r="A14" s="88"/>
      <c r="B14" s="82"/>
      <c r="C14" s="82"/>
      <c r="D14" s="82"/>
      <c r="E14" s="82"/>
      <c r="F14" s="82"/>
      <c r="G14"/>
      <c r="H14" s="82"/>
      <c r="J14" s="82"/>
      <c r="K14" s="82"/>
      <c r="L14" s="82"/>
      <c r="M14" s="82"/>
      <c r="N14" s="82"/>
      <c r="O14" s="82"/>
      <c r="P14" s="82"/>
      <c r="Q14" s="82"/>
      <c r="R14" s="82"/>
      <c r="S14" s="82"/>
      <c r="T14" s="82"/>
      <c r="U14" s="82"/>
      <c r="V14" s="82"/>
      <c r="W14" s="82"/>
      <c r="X14" s="88"/>
    </row>
    <row r="15" spans="1:24" ht="11.25" customHeight="1" thickBot="1">
      <c r="A15" s="88"/>
      <c r="B15" s="82"/>
      <c r="C15" s="228" t="s">
        <v>265</v>
      </c>
      <c r="D15" s="228"/>
      <c r="E15" s="82"/>
      <c r="F15" s="82"/>
      <c r="G15" s="137"/>
      <c r="H15" s="82"/>
      <c r="I15" s="82"/>
      <c r="J15" s="82"/>
      <c r="K15" s="82"/>
      <c r="L15" s="82"/>
      <c r="M15" s="82"/>
      <c r="N15" s="82"/>
      <c r="O15" s="82"/>
      <c r="P15" s="82"/>
      <c r="Q15" s="82"/>
      <c r="R15" s="82"/>
      <c r="S15" s="82"/>
      <c r="T15" s="82"/>
      <c r="U15" s="82"/>
      <c r="V15" s="82"/>
      <c r="W15" s="82"/>
      <c r="X15" s="88"/>
    </row>
    <row r="16" spans="1:24" ht="11.25" customHeight="1" thickBot="1" thickTop="1">
      <c r="A16" s="88"/>
      <c r="B16" s="82"/>
      <c r="C16" s="228"/>
      <c r="D16" s="228"/>
      <c r="E16" s="82"/>
      <c r="F16" s="82"/>
      <c r="G16" s="137"/>
      <c r="H16" s="82"/>
      <c r="I16" s="82"/>
      <c r="J16" s="82"/>
      <c r="K16" s="82"/>
      <c r="L16" s="82"/>
      <c r="M16" s="82"/>
      <c r="N16" s="82"/>
      <c r="O16" s="82"/>
      <c r="P16" s="82"/>
      <c r="Q16" s="82"/>
      <c r="R16" s="82"/>
      <c r="S16" s="82"/>
      <c r="T16" s="82"/>
      <c r="U16" s="82"/>
      <c r="V16" s="82"/>
      <c r="W16" s="82"/>
      <c r="X16" s="88"/>
    </row>
    <row r="17" spans="1:24" ht="11.25" customHeight="1" thickTop="1">
      <c r="A17" s="88"/>
      <c r="B17" s="82"/>
      <c r="C17" s="82"/>
      <c r="D17" s="82"/>
      <c r="E17" s="82"/>
      <c r="F17" s="82"/>
      <c r="G17" s="137"/>
      <c r="H17" s="82"/>
      <c r="I17" s="82"/>
      <c r="J17" s="82"/>
      <c r="K17" s="82"/>
      <c r="L17" s="82"/>
      <c r="M17" s="82"/>
      <c r="N17" s="82"/>
      <c r="O17" s="82"/>
      <c r="P17" s="82"/>
      <c r="Q17" s="82"/>
      <c r="R17" s="82"/>
      <c r="S17" s="82"/>
      <c r="T17" s="82"/>
      <c r="U17" s="82"/>
      <c r="V17" s="82"/>
      <c r="W17" s="82"/>
      <c r="X17" s="88"/>
    </row>
    <row r="18" spans="1:24" ht="11.25" customHeight="1">
      <c r="A18" s="88"/>
      <c r="B18" s="82"/>
      <c r="C18" s="82"/>
      <c r="D18" s="82" t="s">
        <v>14</v>
      </c>
      <c r="E18" s="82"/>
      <c r="F18" s="82" t="s">
        <v>40</v>
      </c>
      <c r="G18" s="137"/>
      <c r="H18" s="82" t="s">
        <v>41</v>
      </c>
      <c r="I18" s="82"/>
      <c r="J18" s="82" t="s">
        <v>42</v>
      </c>
      <c r="K18" s="82"/>
      <c r="L18" s="82" t="s">
        <v>43</v>
      </c>
      <c r="M18" s="82"/>
      <c r="N18" s="82"/>
      <c r="O18" s="82"/>
      <c r="P18" s="82"/>
      <c r="Q18" s="82"/>
      <c r="R18" s="82"/>
      <c r="S18" s="82"/>
      <c r="T18" s="82"/>
      <c r="U18" s="82"/>
      <c r="V18" s="82"/>
      <c r="W18" s="82"/>
      <c r="X18" s="88"/>
    </row>
    <row r="19" spans="1:24" ht="11.25" customHeight="1">
      <c r="A19" s="88"/>
      <c r="B19" s="82"/>
      <c r="C19" s="82" t="s">
        <v>0</v>
      </c>
      <c r="D19" s="21" t="str">
        <f>IF(OR(INNDATA!F84=0,ISBLANK(INNDATA!F84)),"",INNDATA!F84*INNDATA!H84)</f>
        <v/>
      </c>
      <c r="E19" s="82" t="s">
        <v>21</v>
      </c>
      <c r="F19" s="21" t="str">
        <f>IF(OR(INNDATA!M84=0,ISBLANK(INNDATA!M84)),"",INNDATA!M84*INNDATA!O84)</f>
        <v/>
      </c>
      <c r="G19" s="82" t="s">
        <v>21</v>
      </c>
      <c r="H19" s="21" t="str">
        <f>IF(OR(INNDATA!F99=0,ISBLANK(INNDATA!F99)),"",INNDATA!F99*INNDATA!H99)</f>
        <v/>
      </c>
      <c r="I19" s="82" t="s">
        <v>21</v>
      </c>
      <c r="J19" s="21" t="str">
        <f>IF(OR(INNDATA!M99=0,ISBLANK(INNDATA!M99)),"",INNDATA!M99*INNDATA!O99)</f>
        <v/>
      </c>
      <c r="K19" s="82" t="s">
        <v>21</v>
      </c>
      <c r="L19" s="21" t="str">
        <f>IF(OR(INNDATA!F114=0,ISBLANK(INNDATA!F114)),"",INNDATA!F114*INNDATA!H114)</f>
        <v/>
      </c>
      <c r="M19" s="82" t="s">
        <v>21</v>
      </c>
      <c r="N19" s="82"/>
      <c r="O19" s="82"/>
      <c r="P19" s="82"/>
      <c r="Q19" s="82"/>
      <c r="R19" s="82"/>
      <c r="S19" s="82"/>
      <c r="T19" s="82"/>
      <c r="U19" s="82"/>
      <c r="V19" s="82"/>
      <c r="W19" s="82"/>
      <c r="X19" s="88"/>
    </row>
    <row r="20" spans="1:24" ht="11.25" customHeight="1">
      <c r="A20" s="88"/>
      <c r="B20" s="82"/>
      <c r="C20" s="82"/>
      <c r="E20" s="82"/>
      <c r="G20" s="137"/>
      <c r="H20" s="1"/>
      <c r="I20" s="82"/>
      <c r="K20" s="82"/>
      <c r="M20" s="82"/>
      <c r="N20" s="82"/>
      <c r="O20" s="82"/>
      <c r="P20" s="82"/>
      <c r="Q20" s="82"/>
      <c r="R20" s="82"/>
      <c r="S20" s="82"/>
      <c r="T20" s="82"/>
      <c r="U20" s="82"/>
      <c r="V20" s="82"/>
      <c r="W20" s="82"/>
      <c r="X20" s="88"/>
    </row>
    <row r="21" spans="1:24" ht="11.25" customHeight="1">
      <c r="A21" s="88"/>
      <c r="B21" s="82"/>
      <c r="C21" s="82" t="s">
        <v>3</v>
      </c>
      <c r="D21" s="21" t="str">
        <f>IF(OR(INNDATA!F86=0,ISBLANK(INNDATA!F86)),"",INNDATA!F86*INNDATA!H86)</f>
        <v/>
      </c>
      <c r="E21" s="82" t="s">
        <v>21</v>
      </c>
      <c r="F21" s="21" t="str">
        <f>IF(OR(INNDATA!M86=0,ISBLANK(INNDATA!M86)),"",INNDATA!M86*INNDATA!O86)</f>
        <v/>
      </c>
      <c r="G21" s="82" t="s">
        <v>21</v>
      </c>
      <c r="H21" s="21" t="str">
        <f>IF(OR(INNDATA!F101=0,ISBLANK(INNDATA!F101)),"",INNDATA!F101*INNDATA!H101)</f>
        <v/>
      </c>
      <c r="I21" s="82" t="s">
        <v>21</v>
      </c>
      <c r="J21" s="21" t="str">
        <f>IF(OR(INNDATA!M101=0,ISBLANK(INNDATA!M101)),"",INNDATA!M101*INNDATA!O101)</f>
        <v/>
      </c>
      <c r="K21" s="82" t="s">
        <v>21</v>
      </c>
      <c r="L21" s="21" t="str">
        <f>IF(OR(INNDATA!F116=0,ISBLANK(INNDATA!F116)),"",INNDATA!F116*INNDATA!H116)</f>
        <v/>
      </c>
      <c r="M21" s="82" t="s">
        <v>21</v>
      </c>
      <c r="N21" s="82"/>
      <c r="O21" s="82"/>
      <c r="P21" s="82"/>
      <c r="Q21" s="82"/>
      <c r="R21" s="82"/>
      <c r="S21" s="82"/>
      <c r="T21" s="82"/>
      <c r="U21" s="82"/>
      <c r="V21" s="82"/>
      <c r="W21" s="82"/>
      <c r="X21" s="88"/>
    </row>
    <row r="22" spans="1:24" ht="11.25" customHeight="1">
      <c r="A22" s="88"/>
      <c r="B22" s="82"/>
      <c r="C22" s="82"/>
      <c r="E22" s="82"/>
      <c r="G22" s="137"/>
      <c r="H22" s="1"/>
      <c r="I22" s="82"/>
      <c r="K22" s="82"/>
      <c r="M22" s="82"/>
      <c r="N22" s="82"/>
      <c r="O22" s="82"/>
      <c r="P22" s="82"/>
      <c r="Q22" s="82"/>
      <c r="R22" s="82"/>
      <c r="S22" s="82"/>
      <c r="T22" s="82"/>
      <c r="U22" s="82"/>
      <c r="V22" s="82"/>
      <c r="W22" s="82"/>
      <c r="X22" s="88"/>
    </row>
    <row r="23" spans="1:24" ht="11.25" customHeight="1">
      <c r="A23" s="88"/>
      <c r="B23" s="82"/>
      <c r="C23" s="82" t="s">
        <v>4</v>
      </c>
      <c r="D23" s="21" t="str">
        <f>IF(OR(INNDATA!F88=0,ISBLANK(INNDATA!F88)),"",INNDATA!F88*INNDATA!H88)</f>
        <v/>
      </c>
      <c r="E23" s="82" t="s">
        <v>21</v>
      </c>
      <c r="F23" s="21" t="str">
        <f>IF(OR(INNDATA!M88=0,ISBLANK(INNDATA!M88)),"",INNDATA!M88*INNDATA!O88)</f>
        <v/>
      </c>
      <c r="G23" s="82" t="s">
        <v>21</v>
      </c>
      <c r="H23" s="21" t="str">
        <f>IF(OR(INNDATA!F103=0,ISBLANK(INNDATA!F103)),"",INNDATA!F103*INNDATA!H103)</f>
        <v/>
      </c>
      <c r="I23" s="82" t="s">
        <v>21</v>
      </c>
      <c r="J23" s="21" t="str">
        <f>IF(OR(INNDATA!M103=0,ISBLANK(INNDATA!M103)),"",INNDATA!M103*INNDATA!O103)</f>
        <v/>
      </c>
      <c r="K23" s="82" t="s">
        <v>21</v>
      </c>
      <c r="L23" s="21" t="str">
        <f>IF(OR(INNDATA!F118=0,ISBLANK(INNDATA!F118)),"",INNDATA!F118*INNDATA!H118)</f>
        <v/>
      </c>
      <c r="M23" s="82" t="s">
        <v>21</v>
      </c>
      <c r="N23" s="82"/>
      <c r="O23" s="82"/>
      <c r="P23" s="82"/>
      <c r="Q23" s="82"/>
      <c r="R23" s="82"/>
      <c r="S23" s="82"/>
      <c r="T23" s="82"/>
      <c r="U23" s="82"/>
      <c r="V23" s="82"/>
      <c r="W23" s="82"/>
      <c r="X23" s="88"/>
    </row>
    <row r="24" spans="1:24" ht="11.25" customHeight="1">
      <c r="A24" s="88"/>
      <c r="B24" s="82"/>
      <c r="C24" s="82"/>
      <c r="E24" s="82"/>
      <c r="G24" s="137"/>
      <c r="H24" s="1"/>
      <c r="I24" s="82"/>
      <c r="K24" s="82"/>
      <c r="M24" s="82"/>
      <c r="N24" s="82"/>
      <c r="O24" s="82"/>
      <c r="P24" s="82"/>
      <c r="Q24" s="82"/>
      <c r="R24" s="82"/>
      <c r="S24" s="82"/>
      <c r="T24" s="82"/>
      <c r="U24" s="82"/>
      <c r="V24" s="82"/>
      <c r="W24" s="82"/>
      <c r="X24" s="88"/>
    </row>
    <row r="25" spans="1:24" ht="11.25" customHeight="1">
      <c r="A25" s="88"/>
      <c r="B25" s="82"/>
      <c r="C25" s="82" t="s">
        <v>5</v>
      </c>
      <c r="D25" s="21" t="str">
        <f>IF(OR(INNDATA!F90=0,ISBLANK(INNDATA!F90)),"",INNDATA!F90*INNDATA!H90)</f>
        <v/>
      </c>
      <c r="E25" s="82" t="s">
        <v>21</v>
      </c>
      <c r="F25" s="21" t="str">
        <f>IF(OR(INNDATA!M90=0,ISBLANK(INNDATA!M90)),"",INNDATA!M90*INNDATA!O90)</f>
        <v/>
      </c>
      <c r="G25" s="82" t="s">
        <v>21</v>
      </c>
      <c r="H25" s="21" t="str">
        <f>IF(OR(INNDATA!F105=0,ISBLANK(INNDATA!F105)),"",INNDATA!F105*INNDATA!H105)</f>
        <v/>
      </c>
      <c r="I25" s="82" t="s">
        <v>21</v>
      </c>
      <c r="J25" s="21" t="str">
        <f>IF(OR(INNDATA!M105=0,ISBLANK(INNDATA!M105)),"",INNDATA!M105*INNDATA!O105)</f>
        <v/>
      </c>
      <c r="K25" s="82" t="s">
        <v>21</v>
      </c>
      <c r="L25" s="21" t="str">
        <f>IF(OR(INNDATA!F120=0,ISBLANK(INNDATA!F120)),"",INNDATA!F120*INNDATA!H120)</f>
        <v/>
      </c>
      <c r="M25" s="82" t="s">
        <v>21</v>
      </c>
      <c r="N25" s="82"/>
      <c r="O25" s="82"/>
      <c r="P25" s="82"/>
      <c r="Q25" s="82"/>
      <c r="R25" s="82"/>
      <c r="S25" s="82"/>
      <c r="T25" s="82"/>
      <c r="U25" s="82"/>
      <c r="V25" s="82"/>
      <c r="W25" s="82"/>
      <c r="X25" s="88"/>
    </row>
    <row r="26" spans="1:24" ht="11.25" customHeight="1">
      <c r="A26" s="88"/>
      <c r="B26" s="82"/>
      <c r="C26" s="82"/>
      <c r="E26" s="82"/>
      <c r="G26" s="137"/>
      <c r="H26" s="1"/>
      <c r="I26" s="82"/>
      <c r="K26" s="82"/>
      <c r="M26" s="82"/>
      <c r="N26" s="82"/>
      <c r="O26" s="82"/>
      <c r="P26" s="82"/>
      <c r="Q26" s="82"/>
      <c r="R26" s="82"/>
      <c r="S26" s="82"/>
      <c r="T26" s="82"/>
      <c r="U26" s="82"/>
      <c r="V26" s="82"/>
      <c r="W26" s="82"/>
      <c r="X26" s="88"/>
    </row>
    <row r="27" spans="1:24" ht="11.25" customHeight="1">
      <c r="A27" s="88"/>
      <c r="B27" s="82"/>
      <c r="C27" s="82" t="s">
        <v>22</v>
      </c>
      <c r="D27" s="21" t="str">
        <f>IF(OR(INNDATA!F92=0,ISBLANK(INNDATA!F92)),"",INNDATA!F92*INNDATA!H92)</f>
        <v/>
      </c>
      <c r="E27" s="82" t="s">
        <v>21</v>
      </c>
      <c r="F27" s="21" t="str">
        <f>IF(OR(INNDATA!M92=0,ISBLANK(INNDATA!M92)),"",INNDATA!M92*INNDATA!O92)</f>
        <v/>
      </c>
      <c r="G27" s="82" t="s">
        <v>21</v>
      </c>
      <c r="H27" s="21" t="str">
        <f>IF(OR(INNDATA!F107=0,ISBLANK(INNDATA!F107)),"",INNDATA!F107*INNDATA!H107)</f>
        <v/>
      </c>
      <c r="I27" s="82" t="s">
        <v>21</v>
      </c>
      <c r="J27" s="21" t="str">
        <f>IF(OR(INNDATA!M107=0,ISBLANK(INNDATA!M107)),"",INNDATA!M107*INNDATA!O107)</f>
        <v/>
      </c>
      <c r="K27" s="82" t="s">
        <v>21</v>
      </c>
      <c r="L27" s="21" t="str">
        <f>IF(OR(INNDATA!F122=0,ISBLANK(INNDATA!F122)),"",INNDATA!F122*INNDATA!H122)</f>
        <v/>
      </c>
      <c r="M27" s="82" t="s">
        <v>21</v>
      </c>
      <c r="N27" s="82"/>
      <c r="O27" s="82"/>
      <c r="P27" s="82"/>
      <c r="Q27" s="82"/>
      <c r="R27" s="82"/>
      <c r="S27" s="82"/>
      <c r="T27" s="82"/>
      <c r="U27" s="82"/>
      <c r="V27" s="82"/>
      <c r="W27" s="82"/>
      <c r="X27" s="88"/>
    </row>
    <row r="28" spans="1:24" ht="11.25" customHeight="1">
      <c r="A28" s="88"/>
      <c r="B28" s="82"/>
      <c r="C28" s="82"/>
      <c r="E28" s="82"/>
      <c r="G28" s="137"/>
      <c r="H28" s="1"/>
      <c r="I28" s="82"/>
      <c r="K28" s="82"/>
      <c r="M28" s="82"/>
      <c r="N28" s="82"/>
      <c r="O28" s="82"/>
      <c r="P28" s="82"/>
      <c r="Q28" s="82"/>
      <c r="R28" s="82"/>
      <c r="S28" s="82"/>
      <c r="T28" s="82"/>
      <c r="U28" s="82"/>
      <c r="V28" s="82"/>
      <c r="W28" s="82"/>
      <c r="X28" s="88"/>
    </row>
    <row r="29" spans="1:24" ht="11.25" customHeight="1">
      <c r="A29" s="88"/>
      <c r="B29" s="82"/>
      <c r="C29" s="82" t="s">
        <v>31</v>
      </c>
      <c r="D29" s="21" t="str">
        <f>IF((SUM(D19,D21,D23,D25,D27)=0),"",SUM(D19,D21,D23,D25,D27))</f>
        <v/>
      </c>
      <c r="E29" s="82" t="s">
        <v>21</v>
      </c>
      <c r="F29" s="21" t="str">
        <f>IF((SUM(F19,F21,F23,F25,F27)=0),"",SUM(F19,F21,F23,F25,F27))</f>
        <v/>
      </c>
      <c r="G29" s="82" t="s">
        <v>21</v>
      </c>
      <c r="H29" s="21" t="str">
        <f>IF((SUM(H19,H21,H23,H25,H27)=0),"",SUM(H19,H21,H23,H25,H27))</f>
        <v/>
      </c>
      <c r="I29" s="82" t="s">
        <v>21</v>
      </c>
      <c r="J29" s="21" t="str">
        <f>IF((SUM(J19,J21,J23,J25,J27)=0),"",SUM(J19,J21,J23,J25,J27))</f>
        <v/>
      </c>
      <c r="K29" s="82" t="s">
        <v>21</v>
      </c>
      <c r="L29" s="21" t="str">
        <f>IF((SUM(L19,L21,L23,L25,L27)=0),"",SUM(L19,L21,L23,L25,L27))</f>
        <v/>
      </c>
      <c r="M29" s="82" t="s">
        <v>21</v>
      </c>
      <c r="N29" s="82"/>
      <c r="O29" s="82"/>
      <c r="P29" s="82"/>
      <c r="Q29" s="82"/>
      <c r="R29" s="82"/>
      <c r="S29" s="82"/>
      <c r="T29" s="82"/>
      <c r="U29" s="82"/>
      <c r="V29" s="82"/>
      <c r="W29" s="82"/>
      <c r="X29" s="88"/>
    </row>
    <row r="30" spans="1:24" ht="11.25" customHeight="1">
      <c r="A30" s="88"/>
      <c r="B30" s="82"/>
      <c r="C30" s="82"/>
      <c r="D30" s="82"/>
      <c r="E30" s="82"/>
      <c r="F30" s="82"/>
      <c r="G30" s="137"/>
      <c r="H30" s="82"/>
      <c r="I30" s="82"/>
      <c r="J30" s="82"/>
      <c r="K30" s="82"/>
      <c r="L30" s="82"/>
      <c r="M30" s="82"/>
      <c r="N30" s="82"/>
      <c r="O30" s="82"/>
      <c r="P30" s="82"/>
      <c r="Q30" s="82"/>
      <c r="R30" s="82"/>
      <c r="S30" s="82"/>
      <c r="T30" s="82"/>
      <c r="U30" s="82"/>
      <c r="V30" s="82"/>
      <c r="W30" s="82"/>
      <c r="X30" s="88"/>
    </row>
    <row r="31" spans="1:24" ht="11.25" customHeight="1">
      <c r="A31" s="88"/>
      <c r="B31" s="82"/>
      <c r="C31" s="82"/>
      <c r="D31" s="82"/>
      <c r="E31" s="82"/>
      <c r="F31" s="82"/>
      <c r="G31" s="137"/>
      <c r="H31" s="82"/>
      <c r="I31" s="82"/>
      <c r="J31" s="82"/>
      <c r="K31" s="82"/>
      <c r="L31" s="82"/>
      <c r="M31" s="82"/>
      <c r="N31" s="82"/>
      <c r="O31" s="82"/>
      <c r="P31" s="82"/>
      <c r="Q31" s="82"/>
      <c r="R31" s="82"/>
      <c r="S31" s="82"/>
      <c r="T31" s="82"/>
      <c r="U31" s="82"/>
      <c r="V31" s="82"/>
      <c r="W31" s="82"/>
      <c r="X31" s="88"/>
    </row>
    <row r="32" spans="1:24" ht="11.25" customHeight="1" thickBot="1">
      <c r="A32" s="88"/>
      <c r="B32" s="82"/>
      <c r="C32" s="228" t="s">
        <v>69</v>
      </c>
      <c r="D32" s="228"/>
      <c r="E32" s="82"/>
      <c r="F32" s="82"/>
      <c r="G32" s="137"/>
      <c r="H32" s="82"/>
      <c r="I32" s="82"/>
      <c r="J32" s="82"/>
      <c r="K32" s="82"/>
      <c r="L32" s="82"/>
      <c r="M32" s="82"/>
      <c r="N32" s="82"/>
      <c r="O32" s="82"/>
      <c r="P32" s="82"/>
      <c r="Q32" s="82"/>
      <c r="R32" s="82"/>
      <c r="S32" s="82"/>
      <c r="T32" s="82"/>
      <c r="U32" s="82"/>
      <c r="V32" s="82"/>
      <c r="W32" s="82"/>
      <c r="X32" s="88"/>
    </row>
    <row r="33" spans="1:24" ht="11.25" customHeight="1" thickBot="1" thickTop="1">
      <c r="A33" s="88"/>
      <c r="B33" s="82"/>
      <c r="C33" s="228"/>
      <c r="D33" s="228"/>
      <c r="E33" s="82"/>
      <c r="F33" s="82"/>
      <c r="G33" s="137"/>
      <c r="H33" s="82"/>
      <c r="I33" s="82"/>
      <c r="J33" s="82"/>
      <c r="K33" s="82"/>
      <c r="L33" s="82"/>
      <c r="M33" s="82"/>
      <c r="N33" s="82"/>
      <c r="O33" s="82"/>
      <c r="P33" s="82"/>
      <c r="Q33" s="82"/>
      <c r="R33" s="82"/>
      <c r="S33" s="82"/>
      <c r="T33" s="82"/>
      <c r="U33" s="82"/>
      <c r="V33" s="82"/>
      <c r="W33" s="82"/>
      <c r="X33" s="88"/>
    </row>
    <row r="34" spans="1:24" ht="11.25" customHeight="1" thickTop="1">
      <c r="A34" s="88"/>
      <c r="B34" s="82"/>
      <c r="C34" s="82"/>
      <c r="D34" s="82"/>
      <c r="E34" s="82"/>
      <c r="F34" s="82"/>
      <c r="G34" s="137"/>
      <c r="H34" s="82"/>
      <c r="I34" s="82"/>
      <c r="J34" s="82"/>
      <c r="K34" s="82"/>
      <c r="L34" s="82"/>
      <c r="M34" s="82"/>
      <c r="N34" s="82"/>
      <c r="O34" s="82"/>
      <c r="P34" s="82"/>
      <c r="Q34" s="82"/>
      <c r="R34" s="82"/>
      <c r="S34" s="82"/>
      <c r="T34" s="82"/>
      <c r="U34" s="82"/>
      <c r="V34" s="82"/>
      <c r="W34" s="82"/>
      <c r="X34" s="88"/>
    </row>
    <row r="35" spans="1:24" ht="11.25" customHeight="1">
      <c r="A35" s="88"/>
      <c r="B35" s="82"/>
      <c r="C35" s="82"/>
      <c r="D35" s="82" t="s">
        <v>14</v>
      </c>
      <c r="E35" s="82"/>
      <c r="F35" s="82" t="s">
        <v>40</v>
      </c>
      <c r="G35" s="137"/>
      <c r="H35" s="82" t="s">
        <v>41</v>
      </c>
      <c r="I35" s="82"/>
      <c r="J35" s="82" t="s">
        <v>42</v>
      </c>
      <c r="K35" s="82"/>
      <c r="L35" s="82" t="s">
        <v>43</v>
      </c>
      <c r="M35" s="82"/>
      <c r="N35" s="82" t="s">
        <v>31</v>
      </c>
      <c r="O35" s="82"/>
      <c r="P35" s="82"/>
      <c r="Q35" s="82"/>
      <c r="R35" s="82"/>
      <c r="S35" s="82"/>
      <c r="T35" s="82"/>
      <c r="U35" s="82"/>
      <c r="V35" s="82"/>
      <c r="W35" s="82"/>
      <c r="X35" s="88"/>
    </row>
    <row r="36" spans="1:24" ht="11.25" customHeight="1">
      <c r="A36" s="88"/>
      <c r="B36" s="82"/>
      <c r="C36" s="82" t="s">
        <v>0</v>
      </c>
      <c r="D36" s="21" t="str">
        <f>IF(OR(ISBLANK(INNDATA!C16),(D19=0),ISBLANK(D19)),"",(D19*INNDATA!C16))</f>
        <v/>
      </c>
      <c r="E36" s="82" t="s">
        <v>67</v>
      </c>
      <c r="F36" s="21" t="str">
        <f>IF(OR(ISBLANK(INNDATA!E16),(F19=0),ISBLANK(F19)),"",(F19*INNDATA!E16))</f>
        <v/>
      </c>
      <c r="G36" s="82" t="s">
        <v>67</v>
      </c>
      <c r="H36" s="21" t="str">
        <f>IF(OR(ISBLANK(INNDATA!G16),(H19=0),ISBLANK(H19)),"",(H19*INNDATA!G16))</f>
        <v/>
      </c>
      <c r="I36" s="82" t="s">
        <v>67</v>
      </c>
      <c r="J36" s="21" t="str">
        <f>IF(OR(ISBLANK(INNDATA!I16),(J19=0),ISBLANK(J19)),"",(J19*INNDATA!I16))</f>
        <v/>
      </c>
      <c r="K36" s="82" t="s">
        <v>67</v>
      </c>
      <c r="L36" s="21" t="str">
        <f>IF(OR(ISBLANK(INNDATA!K16),(L19=0),ISBLANK(L19)),"",(L19*INNDATA!K16))</f>
        <v/>
      </c>
      <c r="M36" s="82" t="s">
        <v>67</v>
      </c>
      <c r="N36" s="21" t="str">
        <f>IF((SUM(D36,F36,H36,J36,L36)=0),"",SUM(D36,F36,H36,J36,L36))</f>
        <v/>
      </c>
      <c r="O36" s="82" t="s">
        <v>67</v>
      </c>
      <c r="P36" s="82"/>
      <c r="Q36" s="82"/>
      <c r="R36" s="82"/>
      <c r="S36" s="82"/>
      <c r="T36" s="82"/>
      <c r="U36" s="82"/>
      <c r="V36" s="82"/>
      <c r="W36" s="82"/>
      <c r="X36" s="88"/>
    </row>
    <row r="37" spans="1:24" ht="11.25" customHeight="1">
      <c r="A37" s="88"/>
      <c r="B37" s="82"/>
      <c r="C37" s="82"/>
      <c r="D37"/>
      <c r="E37" s="82"/>
      <c r="F37"/>
      <c r="G37" s="137"/>
      <c r="I37" s="82"/>
      <c r="J37"/>
      <c r="K37" s="82"/>
      <c r="L37"/>
      <c r="M37" s="82"/>
      <c r="O37" s="82"/>
      <c r="P37" s="82"/>
      <c r="Q37" s="82"/>
      <c r="R37" s="82"/>
      <c r="S37" s="82"/>
      <c r="T37" s="82"/>
      <c r="U37" s="82"/>
      <c r="V37" s="82"/>
      <c r="W37" s="82"/>
      <c r="X37" s="88"/>
    </row>
    <row r="38" spans="1:24" ht="11.25" customHeight="1">
      <c r="A38" s="88"/>
      <c r="B38" s="82"/>
      <c r="C38" s="82" t="s">
        <v>3</v>
      </c>
      <c r="D38" s="21" t="str">
        <f>IF(OR(ISBLANK(INNDATA!C16),(D21=0),ISBLANK(D21)),"",(D21*INNDATA!C16))</f>
        <v/>
      </c>
      <c r="E38" s="82" t="s">
        <v>67</v>
      </c>
      <c r="F38" s="21" t="str">
        <f>IF(OR(ISBLANK(INNDATA!E16),(F21=0),ISBLANK(F21)),"",(F21*INNDATA!E16))</f>
        <v/>
      </c>
      <c r="G38" s="82" t="s">
        <v>67</v>
      </c>
      <c r="H38" s="21" t="str">
        <f>IF(OR(ISBLANK(INNDATA!G16),(H21=0),ISBLANK(H21)),"",(H21*INNDATA!G16))</f>
        <v/>
      </c>
      <c r="I38" s="82" t="s">
        <v>67</v>
      </c>
      <c r="J38" s="21" t="str">
        <f>IF(OR(ISBLANK(INNDATA!I16),(J21=0),ISBLANK(J21)),"",(J21*INNDATA!I16))</f>
        <v/>
      </c>
      <c r="K38" s="82" t="s">
        <v>67</v>
      </c>
      <c r="L38" s="21" t="str">
        <f>IF(OR(ISBLANK(INNDATA!K16),(L21=0),ISBLANK(L21)),"",(L21*INNDATA!K16))</f>
        <v/>
      </c>
      <c r="M38" s="82" t="s">
        <v>67</v>
      </c>
      <c r="N38" s="21" t="str">
        <f>IF((SUM(D38,F38,H38,J38,L38)=0),"",SUM(D38,F38,H38,J38,L38))</f>
        <v/>
      </c>
      <c r="O38" s="82" t="s">
        <v>67</v>
      </c>
      <c r="P38" s="82"/>
      <c r="Q38" s="82"/>
      <c r="R38" s="82"/>
      <c r="S38" s="82"/>
      <c r="T38" s="82"/>
      <c r="U38" s="82"/>
      <c r="V38" s="82"/>
      <c r="W38" s="82"/>
      <c r="X38" s="88"/>
    </row>
    <row r="39" spans="1:24" ht="11.25" customHeight="1">
      <c r="A39" s="88"/>
      <c r="B39" s="82"/>
      <c r="C39" s="82"/>
      <c r="D39"/>
      <c r="E39" s="82"/>
      <c r="F39"/>
      <c r="G39" s="137"/>
      <c r="I39" s="82"/>
      <c r="J39"/>
      <c r="K39" s="82"/>
      <c r="L39"/>
      <c r="M39" s="82"/>
      <c r="O39" s="82"/>
      <c r="P39" s="82"/>
      <c r="Q39" s="82"/>
      <c r="R39" s="82"/>
      <c r="S39" s="82"/>
      <c r="T39" s="82"/>
      <c r="U39" s="82"/>
      <c r="V39" s="82"/>
      <c r="W39" s="82"/>
      <c r="X39" s="88"/>
    </row>
    <row r="40" spans="1:24" ht="11.25" customHeight="1">
      <c r="A40" s="88"/>
      <c r="B40" s="82"/>
      <c r="C40" s="82" t="s">
        <v>4</v>
      </c>
      <c r="D40" s="21" t="str">
        <f>IF(OR(ISBLANK(INNDATA!C16),(D23=0),ISBLANK(D23)),"",(D23*INNDATA!C16))</f>
        <v/>
      </c>
      <c r="E40" s="82" t="s">
        <v>67</v>
      </c>
      <c r="F40" s="21" t="str">
        <f>IF(OR(ISBLANK(INNDATA!E16),(F23=0),ISBLANK(F23)),"",(F23*INNDATA!E16))</f>
        <v/>
      </c>
      <c r="G40" s="82" t="s">
        <v>67</v>
      </c>
      <c r="H40" s="21" t="str">
        <f>IF(OR(ISBLANK(INNDATA!G16),(H23=0),ISBLANK(H23)),"",(H23*INNDATA!G16))</f>
        <v/>
      </c>
      <c r="I40" s="82" t="s">
        <v>67</v>
      </c>
      <c r="J40" s="21" t="str">
        <f>IF(OR(ISBLANK(INNDATA!I16),(J23=0),ISBLANK(J23)),"",(J23*INNDATA!I16))</f>
        <v/>
      </c>
      <c r="K40" s="82" t="s">
        <v>67</v>
      </c>
      <c r="L40" s="21" t="str">
        <f>IF(OR(ISBLANK(INNDATA!K16),(L23=0),ISBLANK(L23)),"",(L23*INNDATA!K16))</f>
        <v/>
      </c>
      <c r="M40" s="82" t="s">
        <v>67</v>
      </c>
      <c r="N40" s="21" t="str">
        <f>IF((SUM(D40,F40,H40,J40,L40)=0),"",SUM(D40,F40,H40,J40,L40))</f>
        <v/>
      </c>
      <c r="O40" s="82" t="s">
        <v>67</v>
      </c>
      <c r="P40" s="82"/>
      <c r="Q40" s="82"/>
      <c r="R40" s="82"/>
      <c r="S40" s="82"/>
      <c r="T40" s="82"/>
      <c r="U40" s="82"/>
      <c r="V40" s="82"/>
      <c r="W40" s="82"/>
      <c r="X40" s="88"/>
    </row>
    <row r="41" spans="1:24" ht="11.25" customHeight="1">
      <c r="A41" s="88"/>
      <c r="B41" s="82"/>
      <c r="C41" s="82"/>
      <c r="D41"/>
      <c r="E41" s="82"/>
      <c r="F41"/>
      <c r="G41" s="137"/>
      <c r="I41" s="82"/>
      <c r="J41"/>
      <c r="K41" s="82"/>
      <c r="L41"/>
      <c r="M41" s="82"/>
      <c r="O41" s="82"/>
      <c r="P41" s="82"/>
      <c r="Q41" s="82"/>
      <c r="R41" s="82"/>
      <c r="S41" s="82"/>
      <c r="T41" s="82"/>
      <c r="U41" s="82"/>
      <c r="V41" s="82"/>
      <c r="W41" s="82"/>
      <c r="X41" s="88"/>
    </row>
    <row r="42" spans="1:24" ht="11.25" customHeight="1">
      <c r="A42" s="88"/>
      <c r="B42" s="82"/>
      <c r="C42" s="82" t="s">
        <v>5</v>
      </c>
      <c r="D42" s="21" t="str">
        <f>IF(OR(ISBLANK(INNDATA!C16),(D25=0),ISBLANK(D25)),"",(D25*INNDATA!C16))</f>
        <v/>
      </c>
      <c r="E42" s="82" t="s">
        <v>67</v>
      </c>
      <c r="F42" s="21" t="str">
        <f>IF(OR(ISBLANK(INNDATA!E16),(F25=0),ISBLANK(F25)),"",(F25*INNDATA!E16))</f>
        <v/>
      </c>
      <c r="G42" s="82" t="s">
        <v>67</v>
      </c>
      <c r="H42" s="21" t="str">
        <f>IF(OR(ISBLANK(INNDATA!G16),(H25=0),ISBLANK(H25)),"",(H25*INNDATA!G16))</f>
        <v/>
      </c>
      <c r="I42" s="82" t="s">
        <v>67</v>
      </c>
      <c r="J42" s="21" t="str">
        <f>IF(OR(ISBLANK(INNDATA!I16),(J25=0),ISBLANK(J25)),"",(J25*INNDATA!I16))</f>
        <v/>
      </c>
      <c r="K42" s="82" t="s">
        <v>67</v>
      </c>
      <c r="L42" s="21" t="str">
        <f>IF(OR(ISBLANK(INNDATA!K16),(L25=0),ISBLANK(L25)),"",(L25*INNDATA!K16))</f>
        <v/>
      </c>
      <c r="M42" s="82" t="s">
        <v>67</v>
      </c>
      <c r="N42" s="21" t="str">
        <f>IF((SUM(D42,F42,H42,J42,L42)=0),"",SUM(D42,F42,H42,J42,L42))</f>
        <v/>
      </c>
      <c r="O42" s="82" t="s">
        <v>67</v>
      </c>
      <c r="P42" s="82"/>
      <c r="Q42" s="82"/>
      <c r="R42" s="82"/>
      <c r="S42" s="82"/>
      <c r="T42" s="82"/>
      <c r="U42" s="82"/>
      <c r="V42" s="82"/>
      <c r="W42" s="82"/>
      <c r="X42" s="88"/>
    </row>
    <row r="43" spans="1:24" ht="11.25" customHeight="1">
      <c r="A43" s="88"/>
      <c r="B43" s="82"/>
      <c r="C43" s="82"/>
      <c r="D43"/>
      <c r="E43" s="82"/>
      <c r="F43"/>
      <c r="G43" s="137"/>
      <c r="I43" s="82"/>
      <c r="J43"/>
      <c r="K43" s="82"/>
      <c r="L43"/>
      <c r="M43" s="82"/>
      <c r="O43" s="82"/>
      <c r="P43" s="82"/>
      <c r="Q43" s="82"/>
      <c r="R43" s="82"/>
      <c r="S43" s="82"/>
      <c r="T43" s="82"/>
      <c r="U43" s="82"/>
      <c r="V43" s="82"/>
      <c r="W43" s="82"/>
      <c r="X43" s="88"/>
    </row>
    <row r="44" spans="1:24" ht="11.25" customHeight="1">
      <c r="A44" s="88"/>
      <c r="B44" s="82"/>
      <c r="C44" s="82" t="s">
        <v>22</v>
      </c>
      <c r="D44" s="21" t="str">
        <f>IF(OR(ISBLANK(INNDATA!C16),(D27=0),ISBLANK(D27)),"",(D27*INNDATA!C16))</f>
        <v/>
      </c>
      <c r="E44" s="82" t="s">
        <v>67</v>
      </c>
      <c r="F44" s="21" t="str">
        <f>IF(OR(ISBLANK(INNDATA!E16),(F27=0),ISBLANK(F27)),"",(F27*INNDATA!E16))</f>
        <v/>
      </c>
      <c r="G44" s="82" t="s">
        <v>67</v>
      </c>
      <c r="H44" s="21" t="str">
        <f>IF(OR(ISBLANK(INNDATA!G16),(H27=0),ISBLANK(H27)),"",(H27*INNDATA!G16))</f>
        <v/>
      </c>
      <c r="I44" s="82" t="s">
        <v>67</v>
      </c>
      <c r="J44" s="21" t="str">
        <f>IF(OR(ISBLANK(INNDATA!I16),(J27=0),ISBLANK(J27)),"",(J27*INNDATA!I16))</f>
        <v/>
      </c>
      <c r="K44" s="82" t="s">
        <v>67</v>
      </c>
      <c r="L44" s="21" t="str">
        <f>IF(OR(ISBLANK(INNDATA!K16),(L27=0),ISBLANK(L27)),"",(L27*INNDATA!K16))</f>
        <v/>
      </c>
      <c r="M44" s="82" t="s">
        <v>67</v>
      </c>
      <c r="N44" s="21" t="str">
        <f>IF((SUM(D44,F44,H44,J44,L44)=0),"",SUM(D44,F44,H44,J44,L44))</f>
        <v/>
      </c>
      <c r="O44" s="82" t="s">
        <v>67</v>
      </c>
      <c r="P44" s="82"/>
      <c r="Q44" s="82"/>
      <c r="R44" s="82"/>
      <c r="S44" s="82"/>
      <c r="T44" s="82"/>
      <c r="U44" s="82"/>
      <c r="V44" s="82"/>
      <c r="W44" s="82"/>
      <c r="X44" s="88"/>
    </row>
    <row r="45" spans="1:24" ht="11.25" customHeight="1">
      <c r="A45" s="88"/>
      <c r="B45" s="82"/>
      <c r="C45" s="82"/>
      <c r="E45" s="82"/>
      <c r="G45" s="137"/>
      <c r="H45" s="1"/>
      <c r="I45" s="82"/>
      <c r="K45" s="82"/>
      <c r="M45" s="82"/>
      <c r="O45" s="82"/>
      <c r="P45" s="82"/>
      <c r="Q45" s="82"/>
      <c r="R45" s="82"/>
      <c r="S45" s="82"/>
      <c r="T45" s="82"/>
      <c r="U45" s="82"/>
      <c r="V45" s="82"/>
      <c r="W45" s="82"/>
      <c r="X45" s="88"/>
    </row>
    <row r="46" spans="1:24" ht="11.25" customHeight="1">
      <c r="A46" s="88"/>
      <c r="B46" s="82"/>
      <c r="C46" s="82" t="s">
        <v>31</v>
      </c>
      <c r="D46" s="21" t="str">
        <f>IF((SUM(D36,D38,D40,D42,D44)=0),"",SUM(D36,D38,D40,D42,D44))</f>
        <v/>
      </c>
      <c r="E46" s="82" t="s">
        <v>67</v>
      </c>
      <c r="F46" s="21" t="str">
        <f>IF((SUM(F36,F38,F40,F42,F44)=0),"",SUM(F36,F38,F40,F42,F44))</f>
        <v/>
      </c>
      <c r="G46" s="82" t="s">
        <v>67</v>
      </c>
      <c r="H46" s="21" t="str">
        <f>IF((SUM(H36,H38,H40,H42,H44)=0),"",SUM(H36,H38,H40,H42,H44))</f>
        <v/>
      </c>
      <c r="I46" s="82" t="s">
        <v>67</v>
      </c>
      <c r="J46" s="21" t="str">
        <f>IF((SUM(J36,J38,J40,J42,J44)=0),"",SUM(J36,J38,J40,J42,J44))</f>
        <v/>
      </c>
      <c r="K46" s="82" t="s">
        <v>67</v>
      </c>
      <c r="L46" s="21" t="str">
        <f>IF((SUM(L36,L38,L40,L42,L44)=0),"",SUM(L36,L38,L40,L42,L44))</f>
        <v/>
      </c>
      <c r="M46" s="82" t="s">
        <v>67</v>
      </c>
      <c r="N46" s="21" t="str">
        <f>IF((SUM(N36,N38,N40,N42,N44)=0),"",SUM(N36,N38,N40,N42,N44))</f>
        <v/>
      </c>
      <c r="O46" s="82" t="s">
        <v>67</v>
      </c>
      <c r="P46" s="82"/>
      <c r="Q46" s="82"/>
      <c r="R46" s="82"/>
      <c r="S46" s="82"/>
      <c r="T46" s="82"/>
      <c r="U46" s="82"/>
      <c r="V46" s="82"/>
      <c r="W46" s="82"/>
      <c r="X46" s="88"/>
    </row>
    <row r="47" spans="1:24" ht="11.25" customHeight="1">
      <c r="A47" s="88"/>
      <c r="B47" s="82"/>
      <c r="C47" s="82"/>
      <c r="D47" s="82"/>
      <c r="E47" s="82"/>
      <c r="F47" s="82"/>
      <c r="G47" s="82"/>
      <c r="H47" s="137"/>
      <c r="I47" s="137"/>
      <c r="J47" s="137"/>
      <c r="K47" s="82"/>
      <c r="L47" s="82"/>
      <c r="M47" s="82"/>
      <c r="N47" s="82"/>
      <c r="O47" s="82"/>
      <c r="P47" s="82"/>
      <c r="Q47" s="82"/>
      <c r="R47" s="82"/>
      <c r="S47" s="82"/>
      <c r="T47" s="82"/>
      <c r="U47" s="82"/>
      <c r="V47" s="82"/>
      <c r="W47" s="82"/>
      <c r="X47" s="88"/>
    </row>
    <row r="48" spans="1:24" s="120" customFormat="1" ht="11.25" customHeight="1">
      <c r="A48" s="88"/>
      <c r="B48" s="82"/>
      <c r="C48" s="82"/>
      <c r="D48" s="82"/>
      <c r="E48" s="82"/>
      <c r="F48" s="82"/>
      <c r="G48" s="82"/>
      <c r="H48" s="169"/>
      <c r="I48" s="169"/>
      <c r="J48" s="169"/>
      <c r="K48" s="82"/>
      <c r="L48" s="82"/>
      <c r="M48" s="82"/>
      <c r="N48" s="82"/>
      <c r="O48" s="82"/>
      <c r="P48" s="82"/>
      <c r="Q48" s="82"/>
      <c r="R48" s="82"/>
      <c r="S48" s="82"/>
      <c r="T48" s="82"/>
      <c r="U48" s="82"/>
      <c r="V48" s="82"/>
      <c r="W48" s="82"/>
      <c r="X48" s="88"/>
    </row>
    <row r="49" spans="1:24" s="120" customFormat="1" ht="11.25" customHeight="1" thickBot="1">
      <c r="A49" s="88"/>
      <c r="B49" s="82"/>
      <c r="C49" s="228" t="s">
        <v>268</v>
      </c>
      <c r="D49" s="228"/>
      <c r="E49" s="228"/>
      <c r="F49" s="228"/>
      <c r="G49" s="169"/>
      <c r="H49" s="82"/>
      <c r="I49" s="82"/>
      <c r="J49" s="82"/>
      <c r="K49" s="82"/>
      <c r="L49" s="82"/>
      <c r="M49" s="82"/>
      <c r="N49" s="82"/>
      <c r="O49" s="82"/>
      <c r="P49" s="82"/>
      <c r="Q49" s="82"/>
      <c r="R49" s="82"/>
      <c r="S49" s="82"/>
      <c r="T49" s="82"/>
      <c r="U49" s="82"/>
      <c r="V49" s="82"/>
      <c r="W49" s="82"/>
      <c r="X49" s="88"/>
    </row>
    <row r="50" spans="1:24" s="120" customFormat="1" ht="11.25" customHeight="1" thickBot="1" thickTop="1">
      <c r="A50" s="88"/>
      <c r="B50" s="82"/>
      <c r="C50" s="228"/>
      <c r="D50" s="228"/>
      <c r="E50" s="228"/>
      <c r="F50" s="228"/>
      <c r="G50" s="169"/>
      <c r="H50" s="82"/>
      <c r="I50" s="82"/>
      <c r="J50" s="82"/>
      <c r="K50" s="82"/>
      <c r="L50" s="82"/>
      <c r="M50" s="82"/>
      <c r="N50" s="82"/>
      <c r="O50" s="82"/>
      <c r="P50" s="82"/>
      <c r="Q50" s="82"/>
      <c r="R50" s="82"/>
      <c r="S50" s="82"/>
      <c r="T50" s="82"/>
      <c r="U50" s="82"/>
      <c r="V50" s="82"/>
      <c r="W50" s="82"/>
      <c r="X50" s="88"/>
    </row>
    <row r="51" spans="1:24" s="120" customFormat="1" ht="11.25" customHeight="1" thickTop="1">
      <c r="A51" s="88"/>
      <c r="B51" s="82"/>
      <c r="C51" s="82"/>
      <c r="D51" s="82"/>
      <c r="E51" s="82"/>
      <c r="F51" s="82"/>
      <c r="G51" s="169"/>
      <c r="H51" s="82"/>
      <c r="I51" s="82"/>
      <c r="J51" s="82"/>
      <c r="K51" s="82"/>
      <c r="L51" s="82"/>
      <c r="M51" s="82"/>
      <c r="N51" s="82"/>
      <c r="O51" s="82"/>
      <c r="P51" s="82"/>
      <c r="Q51" s="82"/>
      <c r="R51" s="82"/>
      <c r="S51" s="82"/>
      <c r="T51" s="82"/>
      <c r="U51" s="82"/>
      <c r="V51" s="82"/>
      <c r="W51" s="82"/>
      <c r="X51" s="88"/>
    </row>
    <row r="52" spans="1:24" s="120" customFormat="1" ht="11.25" customHeight="1">
      <c r="A52" s="88"/>
      <c r="B52" s="82"/>
      <c r="C52" s="82"/>
      <c r="D52" s="82" t="s">
        <v>14</v>
      </c>
      <c r="E52" s="82"/>
      <c r="F52" s="82" t="s">
        <v>40</v>
      </c>
      <c r="G52" s="169"/>
      <c r="H52" s="82" t="s">
        <v>41</v>
      </c>
      <c r="I52" s="82"/>
      <c r="J52" s="82" t="s">
        <v>42</v>
      </c>
      <c r="K52" s="82"/>
      <c r="L52" s="82" t="s">
        <v>43</v>
      </c>
      <c r="M52" s="82"/>
      <c r="N52" s="82" t="s">
        <v>31</v>
      </c>
      <c r="O52" s="82"/>
      <c r="P52" s="82"/>
      <c r="Q52" s="82"/>
      <c r="R52" s="82"/>
      <c r="S52" s="82"/>
      <c r="T52" s="82"/>
      <c r="U52" s="82"/>
      <c r="V52" s="82"/>
      <c r="W52" s="82"/>
      <c r="X52" s="88"/>
    </row>
    <row r="53" spans="1:24" s="120" customFormat="1" ht="11.25" customHeight="1">
      <c r="A53" s="88"/>
      <c r="B53" s="82"/>
      <c r="C53" s="82" t="s">
        <v>0</v>
      </c>
      <c r="D53" s="39" t="str">
        <f>IF(OR(ISBLANK(INNDATA!C16),(D19=0),ISBLANK(D19)),"",(D36/N46))</f>
        <v/>
      </c>
      <c r="E53" s="131"/>
      <c r="F53" s="39" t="str">
        <f>IF(OR(ISBLANK(INNDATA!E16),(F19=0),ISBLANK(F19)),"",(F36/N46))</f>
        <v/>
      </c>
      <c r="G53" s="131"/>
      <c r="H53" s="39" t="str">
        <f>IF(OR(ISBLANK(INNDATA!G16),(H19=0),ISBLANK(H19)),"",(H36/N46))</f>
        <v/>
      </c>
      <c r="I53" s="131"/>
      <c r="J53" s="39" t="str">
        <f>IF(OR(ISBLANK(INNDATA!I16),(J19=0),ISBLANK(J19)),"",(J36/N46))</f>
        <v/>
      </c>
      <c r="K53" s="131"/>
      <c r="L53" s="39" t="str">
        <f>IF(OR(ISBLANK(INNDATA!K16),(L19=0),ISBLANK(L19)),"",(L36/N46))</f>
        <v/>
      </c>
      <c r="M53" s="131"/>
      <c r="N53" s="39" t="str">
        <f>IF(OR(ISBLANK(INNDATA!M16),(N19=0),ISBLANK(N19)),"",(N36/N46))</f>
        <v/>
      </c>
      <c r="O53" s="82"/>
      <c r="P53" s="82"/>
      <c r="Q53" s="82"/>
      <c r="R53" s="82"/>
      <c r="S53" s="82"/>
      <c r="T53" s="82"/>
      <c r="U53" s="82"/>
      <c r="V53" s="82"/>
      <c r="W53" s="82"/>
      <c r="X53" s="88"/>
    </row>
    <row r="54" spans="1:24" s="120" customFormat="1" ht="11.25" customHeight="1">
      <c r="A54" s="88"/>
      <c r="B54" s="82"/>
      <c r="C54" s="82"/>
      <c r="D54" s="27"/>
      <c r="E54" s="131"/>
      <c r="F54" s="27"/>
      <c r="G54" s="171"/>
      <c r="H54" s="27"/>
      <c r="I54" s="131"/>
      <c r="J54" s="27"/>
      <c r="K54" s="131"/>
      <c r="L54" s="27"/>
      <c r="M54" s="131"/>
      <c r="N54" s="15"/>
      <c r="O54" s="82"/>
      <c r="P54" s="82"/>
      <c r="Q54" s="82"/>
      <c r="R54" s="82"/>
      <c r="S54" s="82"/>
      <c r="T54" s="82"/>
      <c r="U54" s="82"/>
      <c r="V54" s="82"/>
      <c r="W54" s="82"/>
      <c r="X54" s="88"/>
    </row>
    <row r="55" spans="1:24" s="120" customFormat="1" ht="11.25" customHeight="1">
      <c r="A55" s="88"/>
      <c r="B55" s="82"/>
      <c r="C55" s="82" t="s">
        <v>3</v>
      </c>
      <c r="D55" s="39" t="str">
        <f>IF(OR(ISBLANK(INNDATA!C16),(D21=0),ISBLANK(D21)),"",(D38/N46))</f>
        <v/>
      </c>
      <c r="E55" s="131"/>
      <c r="F55" s="39" t="str">
        <f>IF(OR(ISBLANK(INNDATA!E16),(F21=0),ISBLANK(F21)),"",(F38/N46))</f>
        <v/>
      </c>
      <c r="G55" s="131"/>
      <c r="H55" s="39" t="str">
        <f>IF(OR(ISBLANK(INNDATA!G16),(H21=0),ISBLANK(H21)),"",(H38/N46))</f>
        <v/>
      </c>
      <c r="I55" s="131"/>
      <c r="J55" s="39" t="str">
        <f>IF(OR(ISBLANK(INNDATA!I16),(J21=0),ISBLANK(J21)),"",(J38/N46))</f>
        <v/>
      </c>
      <c r="K55" s="131"/>
      <c r="L55" s="39" t="str">
        <f>IF(OR(ISBLANK(INNDATA!K16),(L21=0),ISBLANK(L21)),"",(L38/N46))</f>
        <v/>
      </c>
      <c r="M55" s="131"/>
      <c r="N55" s="39" t="str">
        <f>IF(OR(ISBLANK(INNDATA!M16),(N21=0),ISBLANK(N21)),"",(N38/N46))</f>
        <v/>
      </c>
      <c r="O55" s="82"/>
      <c r="P55" s="82"/>
      <c r="Q55" s="82"/>
      <c r="R55" s="82"/>
      <c r="S55" s="82"/>
      <c r="T55" s="82"/>
      <c r="U55" s="82"/>
      <c r="V55" s="82"/>
      <c r="W55" s="82"/>
      <c r="X55" s="88"/>
    </row>
    <row r="56" spans="1:24" s="120" customFormat="1" ht="11.25" customHeight="1">
      <c r="A56" s="88"/>
      <c r="B56" s="82"/>
      <c r="C56" s="82"/>
      <c r="D56" s="27"/>
      <c r="E56" s="131"/>
      <c r="F56" s="27"/>
      <c r="G56" s="171"/>
      <c r="H56" s="27"/>
      <c r="I56" s="131"/>
      <c r="J56" s="27"/>
      <c r="K56" s="131"/>
      <c r="L56" s="27"/>
      <c r="M56" s="131"/>
      <c r="N56" s="15"/>
      <c r="O56" s="82"/>
      <c r="P56" s="82"/>
      <c r="Q56" s="82"/>
      <c r="R56" s="82"/>
      <c r="S56" s="82"/>
      <c r="T56" s="82"/>
      <c r="U56" s="82"/>
      <c r="V56" s="82"/>
      <c r="W56" s="82"/>
      <c r="X56" s="88"/>
    </row>
    <row r="57" spans="1:24" s="120" customFormat="1" ht="11.25" customHeight="1">
      <c r="A57" s="88"/>
      <c r="B57" s="82"/>
      <c r="C57" s="82" t="s">
        <v>4</v>
      </c>
      <c r="D57" s="39" t="str">
        <f>IF(OR(ISBLANK(INNDATA!C16),(D23=0),ISBLANK(D23)),"",(D40/N46))</f>
        <v/>
      </c>
      <c r="E57" s="131"/>
      <c r="F57" s="39" t="str">
        <f>IF(OR(ISBLANK(INNDATA!E16),(F23=0),ISBLANK(F23)),"",(F40/N46))</f>
        <v/>
      </c>
      <c r="G57" s="131"/>
      <c r="H57" s="39" t="str">
        <f>IF(OR(ISBLANK(INNDATA!G16),(H23=0),ISBLANK(H23)),"",(H40/N46))</f>
        <v/>
      </c>
      <c r="I57" s="131"/>
      <c r="J57" s="39" t="str">
        <f>IF(OR(ISBLANK(INNDATA!I16),(J23=0),ISBLANK(J23)),"",(J40/N46))</f>
        <v/>
      </c>
      <c r="K57" s="131"/>
      <c r="L57" s="39" t="str">
        <f>IF(OR(ISBLANK(INNDATA!K16),(L23=0),ISBLANK(L23)),"",(L40/N46))</f>
        <v/>
      </c>
      <c r="M57" s="131"/>
      <c r="N57" s="39" t="str">
        <f>IF(OR(ISBLANK(INNDATA!M16),(N23=0),ISBLANK(N23)),"",(N40/N46))</f>
        <v/>
      </c>
      <c r="O57" s="82"/>
      <c r="P57" s="82"/>
      <c r="Q57" s="82"/>
      <c r="R57" s="82"/>
      <c r="S57" s="82"/>
      <c r="T57" s="82"/>
      <c r="U57" s="82"/>
      <c r="V57" s="82"/>
      <c r="W57" s="82"/>
      <c r="X57" s="88"/>
    </row>
    <row r="58" spans="1:24" s="120" customFormat="1" ht="11.25" customHeight="1">
      <c r="A58" s="88"/>
      <c r="B58" s="82"/>
      <c r="C58" s="82"/>
      <c r="D58" s="27"/>
      <c r="E58" s="131"/>
      <c r="F58" s="27"/>
      <c r="G58" s="171"/>
      <c r="H58" s="27"/>
      <c r="I58" s="131"/>
      <c r="J58" s="27"/>
      <c r="K58" s="131"/>
      <c r="L58" s="27"/>
      <c r="M58" s="131"/>
      <c r="N58" s="15"/>
      <c r="O58" s="82"/>
      <c r="P58" s="82"/>
      <c r="Q58" s="82"/>
      <c r="R58" s="82"/>
      <c r="S58" s="82"/>
      <c r="T58" s="82"/>
      <c r="U58" s="82"/>
      <c r="V58" s="82"/>
      <c r="W58" s="82"/>
      <c r="X58" s="88"/>
    </row>
    <row r="59" spans="1:24" s="120" customFormat="1" ht="11.25" customHeight="1">
      <c r="A59" s="88"/>
      <c r="B59" s="82"/>
      <c r="C59" s="82" t="s">
        <v>5</v>
      </c>
      <c r="D59" s="39" t="str">
        <f>IF(OR(ISBLANK(INNDATA!C16),(D25=0),ISBLANK(D25)),"",(D42/N46))</f>
        <v/>
      </c>
      <c r="E59" s="131"/>
      <c r="F59" s="39" t="str">
        <f>IF(OR(ISBLANK(INNDATA!E16),(F25=0),ISBLANK(F25)),"",(F42/N46))</f>
        <v/>
      </c>
      <c r="G59" s="131"/>
      <c r="H59" s="39" t="str">
        <f>IF(OR(ISBLANK(INNDATA!G16),(H25=0),ISBLANK(H25)),"",(H42/N46))</f>
        <v/>
      </c>
      <c r="I59" s="131"/>
      <c r="J59" s="39" t="str">
        <f>IF(OR(ISBLANK(INNDATA!I16),(J25=0),ISBLANK(J25)),"",(J42/N46))</f>
        <v/>
      </c>
      <c r="K59" s="131"/>
      <c r="L59" s="39" t="str">
        <f>IF(OR(ISBLANK(INNDATA!K16),(L25=0),ISBLANK(L25)),"",(L42/N46))</f>
        <v/>
      </c>
      <c r="M59" s="131"/>
      <c r="N59" s="39" t="str">
        <f>IF(OR(ISBLANK(INNDATA!M16),(N25=0),ISBLANK(N25)),"",(N42/N46))</f>
        <v/>
      </c>
      <c r="O59" s="82"/>
      <c r="P59" s="82"/>
      <c r="Q59" s="82"/>
      <c r="R59" s="82"/>
      <c r="S59" s="82"/>
      <c r="T59" s="82"/>
      <c r="U59" s="82"/>
      <c r="V59" s="82"/>
      <c r="W59" s="82"/>
      <c r="X59" s="88"/>
    </row>
    <row r="60" spans="1:24" s="120" customFormat="1" ht="11.25" customHeight="1">
      <c r="A60" s="88"/>
      <c r="B60" s="82"/>
      <c r="C60" s="82"/>
      <c r="D60" s="27"/>
      <c r="E60" s="131"/>
      <c r="F60" s="27"/>
      <c r="G60" s="171"/>
      <c r="H60" s="27"/>
      <c r="I60" s="131"/>
      <c r="J60" s="27"/>
      <c r="K60" s="131"/>
      <c r="L60" s="27"/>
      <c r="M60" s="131"/>
      <c r="N60" s="15"/>
      <c r="O60" s="82"/>
      <c r="P60" s="82"/>
      <c r="Q60" s="82"/>
      <c r="R60" s="82"/>
      <c r="S60" s="82"/>
      <c r="T60" s="82"/>
      <c r="U60" s="82"/>
      <c r="V60" s="82"/>
      <c r="W60" s="82"/>
      <c r="X60" s="88"/>
    </row>
    <row r="61" spans="1:24" ht="11.25" customHeight="1">
      <c r="A61" s="88"/>
      <c r="B61" s="82"/>
      <c r="C61" s="82" t="s">
        <v>22</v>
      </c>
      <c r="D61" s="39" t="str">
        <f>IF(OR(ISBLANK(INNDATA!C16),(D27=0),ISBLANK(D27)),"",(D44/N46))</f>
        <v/>
      </c>
      <c r="E61" s="131"/>
      <c r="F61" s="39" t="str">
        <f>IF(OR(ISBLANK(INNDATA!E16),(F27=0),ISBLANK(F27)),"",(F44/N46))</f>
        <v/>
      </c>
      <c r="G61" s="131"/>
      <c r="H61" s="39" t="str">
        <f>IF(OR(ISBLANK(INNDATA!G16),(H27=0),ISBLANK(H27)),"",(H44/N46))</f>
        <v/>
      </c>
      <c r="I61" s="131"/>
      <c r="J61" s="39" t="str">
        <f>IF(OR(ISBLANK(INNDATA!I16),(J27=0),ISBLANK(J27)),"",(J44/N46))</f>
        <v/>
      </c>
      <c r="K61" s="131"/>
      <c r="L61" s="39" t="str">
        <f>IF(OR(ISBLANK(INNDATA!K16),(L27=0),ISBLANK(L27)),"",(L44/N46))</f>
        <v/>
      </c>
      <c r="M61" s="131"/>
      <c r="N61" s="39" t="str">
        <f>IF(OR(ISBLANK(INNDATA!M16),(N27=0),ISBLANK(N27)),"",(N44/N46))</f>
        <v/>
      </c>
      <c r="O61" s="82"/>
      <c r="P61" s="82"/>
      <c r="Q61" s="82"/>
      <c r="R61" s="82"/>
      <c r="S61" s="82"/>
      <c r="T61" s="82"/>
      <c r="U61" s="82"/>
      <c r="V61" s="82"/>
      <c r="W61" s="82"/>
      <c r="X61" s="88"/>
    </row>
    <row r="62" spans="1:24" ht="11.25" customHeight="1">
      <c r="A62" s="88"/>
      <c r="B62" s="82"/>
      <c r="C62" s="82"/>
      <c r="D62" s="15"/>
      <c r="E62" s="131"/>
      <c r="F62" s="15"/>
      <c r="G62" s="171"/>
      <c r="H62" s="15"/>
      <c r="I62" s="131"/>
      <c r="J62" s="15"/>
      <c r="K62" s="131"/>
      <c r="L62" s="15"/>
      <c r="M62" s="131"/>
      <c r="N62" s="15"/>
      <c r="O62" s="82"/>
      <c r="P62" s="82"/>
      <c r="Q62" s="82"/>
      <c r="R62" s="82"/>
      <c r="S62" s="82"/>
      <c r="T62" s="82"/>
      <c r="U62" s="82"/>
      <c r="V62" s="82"/>
      <c r="W62" s="82"/>
      <c r="X62" s="88"/>
    </row>
    <row r="63" spans="1:24" ht="11.25" customHeight="1">
      <c r="A63" s="88"/>
      <c r="B63" s="82"/>
      <c r="C63" s="82" t="s">
        <v>31</v>
      </c>
      <c r="D63" s="39" t="str">
        <f>IF(OR(ISBLANK(INNDATA!C16),(D29=0),ISBLANK(D29)),"",(D46/N46))</f>
        <v/>
      </c>
      <c r="E63" s="131"/>
      <c r="F63" s="39" t="str">
        <f>IF(OR(ISBLANK(INNDATA!E16),(F29=0),ISBLANK(F29)),"",(F46/N46))</f>
        <v/>
      </c>
      <c r="G63" s="131"/>
      <c r="H63" s="39" t="str">
        <f>IF(OR(ISBLANK(INNDATA!G16),(H29=0),ISBLANK(H29)),"",(H46/N46))</f>
        <v/>
      </c>
      <c r="I63" s="131"/>
      <c r="J63" s="39" t="str">
        <f>IF(OR(ISBLANK(INNDATA!I16),(J29=0),ISBLANK(J29)),"",(J46/N46))</f>
        <v/>
      </c>
      <c r="K63" s="131"/>
      <c r="L63" s="39" t="str">
        <f>IF(OR(ISBLANK(INNDATA!K16),(L29=0),ISBLANK(L29)),"",(L46/N46))</f>
        <v/>
      </c>
      <c r="M63" s="131"/>
      <c r="N63" s="39" t="str">
        <f>IF(OR(ISBLANK(INNDATA!M16),(N29=0),ISBLANK(N29)),"",(N46/N46))</f>
        <v/>
      </c>
      <c r="O63" s="82"/>
      <c r="P63" s="82"/>
      <c r="Q63" s="82"/>
      <c r="R63" s="82"/>
      <c r="S63" s="82"/>
      <c r="T63" s="82"/>
      <c r="U63" s="82"/>
      <c r="V63" s="82"/>
      <c r="W63" s="82"/>
      <c r="X63" s="88"/>
    </row>
    <row r="64" spans="1:24" s="120" customFormat="1" ht="11.25" customHeight="1">
      <c r="A64" s="88"/>
      <c r="B64" s="82"/>
      <c r="C64" s="82"/>
      <c r="D64" s="169"/>
      <c r="E64" s="169"/>
      <c r="F64" s="169"/>
      <c r="G64" s="169"/>
      <c r="H64" s="169"/>
      <c r="I64" s="169"/>
      <c r="J64" s="169"/>
      <c r="K64" s="169"/>
      <c r="L64" s="169"/>
      <c r="M64" s="169"/>
      <c r="N64" s="169"/>
      <c r="O64" s="169"/>
      <c r="P64" s="82"/>
      <c r="Q64" s="82"/>
      <c r="R64" s="82"/>
      <c r="S64" s="82"/>
      <c r="T64" s="82"/>
      <c r="U64" s="82"/>
      <c r="V64" s="82"/>
      <c r="W64" s="82"/>
      <c r="X64" s="88"/>
    </row>
    <row r="65" spans="1:24" s="120" customFormat="1" ht="11.25" customHeight="1">
      <c r="A65" s="88"/>
      <c r="B65" s="82"/>
      <c r="C65" s="82"/>
      <c r="D65" s="169"/>
      <c r="E65" s="169"/>
      <c r="F65" s="169"/>
      <c r="G65" s="169"/>
      <c r="H65" s="169"/>
      <c r="I65" s="169"/>
      <c r="J65" s="169"/>
      <c r="K65" s="169"/>
      <c r="L65" s="169"/>
      <c r="M65" s="169"/>
      <c r="N65" s="169"/>
      <c r="O65" s="169"/>
      <c r="P65" s="82"/>
      <c r="Q65" s="82"/>
      <c r="R65" s="82"/>
      <c r="S65" s="82"/>
      <c r="T65" s="82"/>
      <c r="U65" s="82"/>
      <c r="V65" s="82"/>
      <c r="W65" s="82"/>
      <c r="X65" s="88"/>
    </row>
    <row r="66" spans="1:24" s="120" customFormat="1" ht="11.25" customHeight="1" thickBot="1">
      <c r="A66" s="88"/>
      <c r="B66" s="82"/>
      <c r="C66" s="228" t="s">
        <v>267</v>
      </c>
      <c r="D66" s="228"/>
      <c r="E66" s="228"/>
      <c r="F66" s="228"/>
      <c r="G66" s="169"/>
      <c r="H66" s="82"/>
      <c r="I66" s="82"/>
      <c r="J66" s="82"/>
      <c r="K66" s="82"/>
      <c r="L66" s="82"/>
      <c r="M66" s="82"/>
      <c r="N66" s="82"/>
      <c r="O66" s="169"/>
      <c r="P66" s="82"/>
      <c r="Q66" s="82"/>
      <c r="R66" s="82"/>
      <c r="S66" s="82"/>
      <c r="T66" s="82"/>
      <c r="U66" s="82"/>
      <c r="V66" s="82"/>
      <c r="W66" s="82"/>
      <c r="X66" s="88"/>
    </row>
    <row r="67" spans="1:24" s="120" customFormat="1" ht="11.25" customHeight="1" thickBot="1" thickTop="1">
      <c r="A67" s="88"/>
      <c r="B67" s="82"/>
      <c r="C67" s="228"/>
      <c r="D67" s="228"/>
      <c r="E67" s="228"/>
      <c r="F67" s="228"/>
      <c r="G67" s="169"/>
      <c r="H67" s="82"/>
      <c r="I67" s="82"/>
      <c r="J67" s="82"/>
      <c r="K67" s="82"/>
      <c r="L67" s="82"/>
      <c r="M67" s="82"/>
      <c r="N67" s="82"/>
      <c r="O67" s="169"/>
      <c r="P67" s="82"/>
      <c r="Q67" s="82"/>
      <c r="R67" s="82"/>
      <c r="S67" s="82"/>
      <c r="T67" s="82"/>
      <c r="U67" s="82"/>
      <c r="V67" s="82"/>
      <c r="W67" s="82"/>
      <c r="X67" s="88"/>
    </row>
    <row r="68" spans="1:24" s="120" customFormat="1" ht="11.25" customHeight="1" thickTop="1">
      <c r="A68" s="88"/>
      <c r="B68" s="82"/>
      <c r="C68" s="82"/>
      <c r="D68" s="82"/>
      <c r="E68" s="82"/>
      <c r="F68" s="82"/>
      <c r="G68" s="169"/>
      <c r="H68" s="82"/>
      <c r="I68" s="82"/>
      <c r="J68" s="82"/>
      <c r="K68" s="82"/>
      <c r="L68" s="82"/>
      <c r="M68" s="82"/>
      <c r="N68" s="82"/>
      <c r="O68" s="169"/>
      <c r="P68" s="82"/>
      <c r="Q68" s="82"/>
      <c r="R68" s="82"/>
      <c r="S68" s="82"/>
      <c r="T68" s="82"/>
      <c r="U68" s="82"/>
      <c r="V68" s="82"/>
      <c r="W68" s="82"/>
      <c r="X68" s="88"/>
    </row>
    <row r="69" spans="1:24" s="120" customFormat="1" ht="11.25" customHeight="1">
      <c r="A69" s="88"/>
      <c r="B69" s="82"/>
      <c r="C69" s="82"/>
      <c r="D69" s="82" t="s">
        <v>14</v>
      </c>
      <c r="E69" s="82"/>
      <c r="F69" s="82" t="s">
        <v>40</v>
      </c>
      <c r="G69" s="169"/>
      <c r="H69" s="82" t="s">
        <v>41</v>
      </c>
      <c r="I69" s="82"/>
      <c r="J69" s="82" t="s">
        <v>42</v>
      </c>
      <c r="K69" s="82"/>
      <c r="L69" s="82" t="s">
        <v>43</v>
      </c>
      <c r="M69" s="82"/>
      <c r="N69" s="82" t="s">
        <v>31</v>
      </c>
      <c r="O69" s="169"/>
      <c r="P69" s="82"/>
      <c r="Q69" s="82"/>
      <c r="R69" s="82"/>
      <c r="S69" s="82"/>
      <c r="T69" s="82"/>
      <c r="U69" s="82"/>
      <c r="V69" s="82"/>
      <c r="W69" s="82"/>
      <c r="X69" s="88"/>
    </row>
    <row r="70" spans="1:24" s="120" customFormat="1" ht="11.25" customHeight="1">
      <c r="A70" s="88"/>
      <c r="B70" s="82"/>
      <c r="C70" s="82" t="s">
        <v>0</v>
      </c>
      <c r="D70" s="182" t="str">
        <f>IF(OR(ISBLANK(INNDATA!C16),(D19=0),ISBLANK(D19)),"",(D36*INNDATA!C28))</f>
        <v/>
      </c>
      <c r="E70" s="183"/>
      <c r="F70" s="182" t="str">
        <f>IF(OR(ISBLANK(INNDATA!E16),(F19=0),ISBLANK(F19)),"",(F36*INNDATA!C28))</f>
        <v/>
      </c>
      <c r="G70" s="183"/>
      <c r="H70" s="182" t="str">
        <f>IF(OR(ISBLANK(INNDATA!G16),(H19=0),ISBLANK(H19)),"",(H36*INNDATA!C28))</f>
        <v/>
      </c>
      <c r="I70" s="183"/>
      <c r="J70" s="182" t="str">
        <f>IF(OR(ISBLANK(INNDATA!I16),(J19=0),ISBLANK(J19)),"",(J36*INNDATA!C28))</f>
        <v/>
      </c>
      <c r="K70" s="183"/>
      <c r="L70" s="182" t="str">
        <f>IF(OR(ISBLANK(INNDATA!K16),(L19=0),ISBLANK(L19)),"",(L36*INNDATA!C28))</f>
        <v/>
      </c>
      <c r="M70" s="183"/>
      <c r="N70" s="182" t="str">
        <f>IF(OR(ISBLANK(INNDATA!M16),(N19=0),ISBLANK(N19)),"",(N36*INNDATA!C28))</f>
        <v/>
      </c>
      <c r="O70" s="169"/>
      <c r="P70" s="82"/>
      <c r="Q70" s="82"/>
      <c r="R70" s="82"/>
      <c r="S70" s="82"/>
      <c r="T70" s="82"/>
      <c r="U70" s="82"/>
      <c r="V70" s="82"/>
      <c r="W70" s="82"/>
      <c r="X70" s="88"/>
    </row>
    <row r="71" spans="1:24" s="120" customFormat="1" ht="11.25" customHeight="1">
      <c r="A71" s="88"/>
      <c r="B71" s="82"/>
      <c r="C71" s="82"/>
      <c r="D71" s="185"/>
      <c r="E71" s="183"/>
      <c r="F71" s="185"/>
      <c r="G71" s="186"/>
      <c r="H71" s="185"/>
      <c r="I71" s="183"/>
      <c r="J71" s="185"/>
      <c r="K71" s="183"/>
      <c r="L71" s="185"/>
      <c r="M71" s="183"/>
      <c r="N71" s="184"/>
      <c r="O71" s="169"/>
      <c r="P71" s="82"/>
      <c r="Q71" s="82"/>
      <c r="R71" s="82"/>
      <c r="S71" s="82"/>
      <c r="T71" s="82"/>
      <c r="U71" s="82"/>
      <c r="V71" s="82"/>
      <c r="W71" s="82"/>
      <c r="X71" s="88"/>
    </row>
    <row r="72" spans="1:24" s="120" customFormat="1" ht="11.25" customHeight="1">
      <c r="A72" s="88"/>
      <c r="B72" s="82"/>
      <c r="C72" s="82" t="s">
        <v>3</v>
      </c>
      <c r="D72" s="182" t="str">
        <f>IF(OR(ISBLANK(INNDATA!C16),(D21=0),ISBLANK(D21)),"",(D38*INNDATA!C28))</f>
        <v/>
      </c>
      <c r="E72" s="183"/>
      <c r="F72" s="182" t="str">
        <f>IF(OR(ISBLANK(INNDATA!E16),(F21=0),ISBLANK(F21)),"",(F38*INNDATA!C28))</f>
        <v/>
      </c>
      <c r="G72" s="183"/>
      <c r="H72" s="182" t="str">
        <f>IF(OR(ISBLANK(INNDATA!G16),(H21=0),ISBLANK(H21)),"",(H38*INNDATA!C28))</f>
        <v/>
      </c>
      <c r="I72" s="183"/>
      <c r="J72" s="182" t="str">
        <f>IF(OR(ISBLANK(INNDATA!I16),(J21=0),ISBLANK(J21)),"",(J38*INNDATA!C28))</f>
        <v/>
      </c>
      <c r="K72" s="183"/>
      <c r="L72" s="182" t="str">
        <f>IF(OR(ISBLANK(INNDATA!K16),(L21=0),ISBLANK(L21)),"",(L38*INNDATA!C28))</f>
        <v/>
      </c>
      <c r="M72" s="183"/>
      <c r="N72" s="182" t="str">
        <f>IF(OR(ISBLANK(INNDATA!M16),(N21=0),ISBLANK(N21)),"",(N38*INNDATA!C28))</f>
        <v/>
      </c>
      <c r="O72" s="169"/>
      <c r="P72" s="82"/>
      <c r="Q72" s="82"/>
      <c r="R72" s="82"/>
      <c r="S72" s="82"/>
      <c r="T72" s="82"/>
      <c r="U72" s="82"/>
      <c r="V72" s="82"/>
      <c r="W72" s="82"/>
      <c r="X72" s="88"/>
    </row>
    <row r="73" spans="1:24" s="120" customFormat="1" ht="11.25" customHeight="1">
      <c r="A73" s="88"/>
      <c r="B73" s="82"/>
      <c r="C73" s="82"/>
      <c r="D73" s="185"/>
      <c r="E73" s="183"/>
      <c r="F73" s="185"/>
      <c r="G73" s="186"/>
      <c r="H73" s="185"/>
      <c r="I73" s="183"/>
      <c r="J73" s="185"/>
      <c r="K73" s="183"/>
      <c r="L73" s="185"/>
      <c r="M73" s="183"/>
      <c r="N73" s="184"/>
      <c r="O73" s="169"/>
      <c r="P73" s="82"/>
      <c r="Q73" s="82"/>
      <c r="R73" s="82"/>
      <c r="S73" s="82"/>
      <c r="T73" s="82"/>
      <c r="U73" s="82"/>
      <c r="V73" s="82"/>
      <c r="W73" s="82"/>
      <c r="X73" s="88"/>
    </row>
    <row r="74" spans="1:24" s="120" customFormat="1" ht="11.25" customHeight="1">
      <c r="A74" s="88"/>
      <c r="B74" s="82"/>
      <c r="C74" s="82" t="s">
        <v>4</v>
      </c>
      <c r="D74" s="182" t="str">
        <f>IF(OR(ISBLANK(INNDATA!C16),(D23=0),ISBLANK(D23)),"",(D40*INNDATA!C28))</f>
        <v/>
      </c>
      <c r="E74" s="183"/>
      <c r="F74" s="182" t="str">
        <f>IF(OR(ISBLANK(INNDATA!E16),(F23=0),ISBLANK(F23)),"",(F40*INNDATA!C28))</f>
        <v/>
      </c>
      <c r="G74" s="183"/>
      <c r="H74" s="182" t="str">
        <f>IF(OR(ISBLANK(INNDATA!G16),(H23=0),ISBLANK(H23)),"",(H40*INNDATA!C28))</f>
        <v/>
      </c>
      <c r="I74" s="183"/>
      <c r="J74" s="182" t="str">
        <f>IF(OR(ISBLANK(INNDATA!I16),(J23=0),ISBLANK(J23)),"",(J40*INNDATA!C28))</f>
        <v/>
      </c>
      <c r="K74" s="183"/>
      <c r="L74" s="182" t="str">
        <f>IF(OR(ISBLANK(INNDATA!K16),(L23=0),ISBLANK(L23)),"",(L40*INNDATA!C28))</f>
        <v/>
      </c>
      <c r="M74" s="183"/>
      <c r="N74" s="182" t="str">
        <f>IF(OR(ISBLANK(INNDATA!M16),(N23=0),ISBLANK(N23)),"",(N40*INNDATA!C28))</f>
        <v/>
      </c>
      <c r="O74" s="169"/>
      <c r="P74" s="82"/>
      <c r="Q74" s="82"/>
      <c r="R74" s="82"/>
      <c r="S74" s="82"/>
      <c r="T74" s="82"/>
      <c r="U74" s="82"/>
      <c r="V74" s="82"/>
      <c r="W74" s="82"/>
      <c r="X74" s="88"/>
    </row>
    <row r="75" spans="1:24" s="120" customFormat="1" ht="11.25" customHeight="1">
      <c r="A75" s="88"/>
      <c r="B75" s="82"/>
      <c r="C75" s="82"/>
      <c r="D75" s="185"/>
      <c r="E75" s="183"/>
      <c r="F75" s="185"/>
      <c r="G75" s="186"/>
      <c r="H75" s="185"/>
      <c r="I75" s="183"/>
      <c r="J75" s="185"/>
      <c r="K75" s="183"/>
      <c r="L75" s="185"/>
      <c r="M75" s="183"/>
      <c r="N75" s="184"/>
      <c r="O75" s="169"/>
      <c r="P75" s="82"/>
      <c r="Q75" s="82"/>
      <c r="R75" s="82"/>
      <c r="S75" s="82"/>
      <c r="T75" s="82"/>
      <c r="U75" s="82"/>
      <c r="V75" s="82"/>
      <c r="W75" s="82"/>
      <c r="X75" s="88"/>
    </row>
    <row r="76" spans="1:24" s="120" customFormat="1" ht="11.25" customHeight="1">
      <c r="A76" s="88"/>
      <c r="B76" s="82"/>
      <c r="C76" s="82" t="s">
        <v>5</v>
      </c>
      <c r="D76" s="182" t="str">
        <f>IF(OR(ISBLANK(INNDATA!C16),(D25=0),ISBLANK(D25)),"",(D42*INNDATA!C28))</f>
        <v/>
      </c>
      <c r="E76" s="183"/>
      <c r="F76" s="182" t="str">
        <f>IF(OR(ISBLANK(INNDATA!E16),(F25=0),ISBLANK(F25)),"",(F42*INNDATA!C28))</f>
        <v/>
      </c>
      <c r="G76" s="183"/>
      <c r="H76" s="182" t="str">
        <f>IF(OR(ISBLANK(INNDATA!G16),(H25=0),ISBLANK(H25)),"",(H42*INNDATA!C28))</f>
        <v/>
      </c>
      <c r="I76" s="183"/>
      <c r="J76" s="182" t="str">
        <f>IF(OR(ISBLANK(INNDATA!I16),(J25=0),ISBLANK(J25)),"",(J42*INNDATA!C28))</f>
        <v/>
      </c>
      <c r="K76" s="183"/>
      <c r="L76" s="182" t="str">
        <f>IF(OR(ISBLANK(INNDATA!K16),(L25=0),ISBLANK(L25)),"",(L42*INNDATA!C28))</f>
        <v/>
      </c>
      <c r="M76" s="183"/>
      <c r="N76" s="182" t="str">
        <f>IF(OR(ISBLANK(INNDATA!M16),(N25=0),ISBLANK(N25)),"",(N42*INNDATA!C28))</f>
        <v/>
      </c>
      <c r="O76" s="169"/>
      <c r="P76" s="82"/>
      <c r="Q76" s="82"/>
      <c r="R76" s="82"/>
      <c r="S76" s="82"/>
      <c r="T76" s="82"/>
      <c r="U76" s="82"/>
      <c r="V76" s="82"/>
      <c r="W76" s="82"/>
      <c r="X76" s="88"/>
    </row>
    <row r="77" spans="1:24" s="120" customFormat="1" ht="11.25" customHeight="1">
      <c r="A77" s="88"/>
      <c r="B77" s="82"/>
      <c r="C77" s="82"/>
      <c r="D77" s="185"/>
      <c r="E77" s="183"/>
      <c r="F77" s="185"/>
      <c r="G77" s="186"/>
      <c r="H77" s="185"/>
      <c r="I77" s="183"/>
      <c r="J77" s="185"/>
      <c r="K77" s="183"/>
      <c r="L77" s="185"/>
      <c r="M77" s="183"/>
      <c r="N77" s="184"/>
      <c r="O77" s="169"/>
      <c r="P77" s="82"/>
      <c r="Q77" s="82"/>
      <c r="R77" s="82"/>
      <c r="S77" s="82"/>
      <c r="T77" s="82"/>
      <c r="U77" s="82"/>
      <c r="V77" s="82"/>
      <c r="W77" s="82"/>
      <c r="X77" s="88"/>
    </row>
    <row r="78" spans="1:24" s="120" customFormat="1" ht="11.25" customHeight="1">
      <c r="A78" s="88"/>
      <c r="B78" s="82"/>
      <c r="C78" s="82" t="s">
        <v>22</v>
      </c>
      <c r="D78" s="182" t="str">
        <f>IF(OR(ISBLANK(INNDATA!C16),(D27=0),ISBLANK(D27)),"",(D44*INNDATA!C28))</f>
        <v/>
      </c>
      <c r="E78" s="183"/>
      <c r="F78" s="182" t="str">
        <f>IF(OR(ISBLANK(INNDATA!E16),(F27=0),ISBLANK(F27)),"",(F44*INNDATA!C28))</f>
        <v/>
      </c>
      <c r="G78" s="183"/>
      <c r="H78" s="182" t="str">
        <f>IF(OR(ISBLANK(INNDATA!G16),(H27=0),ISBLANK(H27)),"",(H44*INNDATA!C28))</f>
        <v/>
      </c>
      <c r="I78" s="183"/>
      <c r="J78" s="182" t="str">
        <f>IF(OR(ISBLANK(INNDATA!I16),(J27=0),ISBLANK(J27)),"",(J44*INNDATA!C28))</f>
        <v/>
      </c>
      <c r="K78" s="183"/>
      <c r="L78" s="182" t="str">
        <f>IF(OR(ISBLANK(INNDATA!K16),(L27=0),ISBLANK(L27)),"",(L44*INNDATA!C28))</f>
        <v/>
      </c>
      <c r="M78" s="183"/>
      <c r="N78" s="182" t="str">
        <f>IF(OR(ISBLANK(INNDATA!M16),(N27=0),ISBLANK(N27)),"",(N44*INNDATA!C28))</f>
        <v/>
      </c>
      <c r="O78" s="169"/>
      <c r="P78" s="82"/>
      <c r="Q78" s="82"/>
      <c r="R78" s="82"/>
      <c r="S78" s="82"/>
      <c r="T78" s="82"/>
      <c r="U78" s="82"/>
      <c r="V78" s="82"/>
      <c r="W78" s="82"/>
      <c r="X78" s="88"/>
    </row>
    <row r="79" spans="1:24" s="120" customFormat="1" ht="11.25" customHeight="1">
      <c r="A79" s="88"/>
      <c r="B79" s="82"/>
      <c r="C79" s="82"/>
      <c r="D79" s="184"/>
      <c r="E79" s="183"/>
      <c r="F79" s="184"/>
      <c r="G79" s="186"/>
      <c r="H79" s="184"/>
      <c r="I79" s="183"/>
      <c r="J79" s="184"/>
      <c r="K79" s="183"/>
      <c r="L79" s="184"/>
      <c r="M79" s="183"/>
      <c r="N79" s="184"/>
      <c r="O79" s="169"/>
      <c r="P79" s="82"/>
      <c r="Q79" s="82"/>
      <c r="R79" s="82"/>
      <c r="S79" s="82"/>
      <c r="T79" s="82"/>
      <c r="U79" s="82"/>
      <c r="V79" s="82"/>
      <c r="W79" s="82"/>
      <c r="X79" s="88"/>
    </row>
    <row r="80" spans="1:24" s="120" customFormat="1" ht="11.25" customHeight="1">
      <c r="A80" s="88"/>
      <c r="B80" s="82"/>
      <c r="C80" s="82" t="s">
        <v>31</v>
      </c>
      <c r="D80" s="182" t="str">
        <f>IF(OR(ISBLANK(INNDATA!C16),(D29=0),ISBLANK(D29)),"",(D46*INNDATA!C28))</f>
        <v/>
      </c>
      <c r="E80" s="183"/>
      <c r="F80" s="182" t="str">
        <f>IF(OR(ISBLANK(INNDATA!E16),(F29=0),ISBLANK(F29)),"",(F46*INNDATA!C28))</f>
        <v/>
      </c>
      <c r="G80" s="183"/>
      <c r="H80" s="182" t="str">
        <f>IF(OR(ISBLANK(INNDATA!G16),(H29=0),ISBLANK(H29)),"",(H46*INNDATA!C28))</f>
        <v/>
      </c>
      <c r="I80" s="183"/>
      <c r="J80" s="182" t="str">
        <f>IF(OR(ISBLANK(INNDATA!I16),(J29=0),ISBLANK(J29)),"",(J46*INNDATA!C28))</f>
        <v/>
      </c>
      <c r="K80" s="183"/>
      <c r="L80" s="182" t="str">
        <f>IF(OR(ISBLANK(INNDATA!K16),(L29=0),ISBLANK(L29)),"",(L46*INNDATA!C28))</f>
        <v/>
      </c>
      <c r="M80" s="183"/>
      <c r="N80" s="182" t="str">
        <f>IF(OR(ISBLANK(INNDATA!M16),(N29=0),ISBLANK(N29)),"",(N46*INNDATA!C28))</f>
        <v/>
      </c>
      <c r="O80" s="169"/>
      <c r="P80" s="82"/>
      <c r="Q80" s="82"/>
      <c r="R80" s="82"/>
      <c r="S80" s="82"/>
      <c r="T80" s="82"/>
      <c r="U80" s="82"/>
      <c r="V80" s="82"/>
      <c r="W80" s="82"/>
      <c r="X80" s="88"/>
    </row>
    <row r="81" spans="1:24" s="120" customFormat="1" ht="11.25" customHeight="1">
      <c r="A81" s="88"/>
      <c r="B81" s="82"/>
      <c r="C81" s="82"/>
      <c r="D81" s="169"/>
      <c r="E81" s="169"/>
      <c r="F81" s="169"/>
      <c r="G81" s="169"/>
      <c r="H81" s="169"/>
      <c r="I81" s="169"/>
      <c r="J81" s="169"/>
      <c r="K81" s="169"/>
      <c r="L81" s="169"/>
      <c r="M81" s="169"/>
      <c r="N81" s="169"/>
      <c r="O81" s="169"/>
      <c r="P81" s="82"/>
      <c r="Q81" s="82"/>
      <c r="R81" s="82"/>
      <c r="S81" s="82"/>
      <c r="T81" s="82"/>
      <c r="U81" s="82"/>
      <c r="V81" s="82"/>
      <c r="W81" s="82"/>
      <c r="X81" s="88"/>
    </row>
    <row r="82" spans="1:24" s="120" customFormat="1" ht="11.25" customHeight="1">
      <c r="A82" s="88"/>
      <c r="B82" s="82"/>
      <c r="C82" s="82"/>
      <c r="D82" s="169"/>
      <c r="E82" s="169"/>
      <c r="F82" s="169"/>
      <c r="G82" s="169"/>
      <c r="H82" s="169"/>
      <c r="I82" s="169"/>
      <c r="J82" s="169"/>
      <c r="K82" s="169"/>
      <c r="L82" s="169"/>
      <c r="M82" s="169"/>
      <c r="N82" s="169"/>
      <c r="O82" s="169"/>
      <c r="P82" s="82"/>
      <c r="Q82" s="82"/>
      <c r="R82" s="82"/>
      <c r="S82" s="82"/>
      <c r="T82" s="82"/>
      <c r="U82" s="82"/>
      <c r="V82" s="82"/>
      <c r="W82" s="82"/>
      <c r="X82" s="88"/>
    </row>
    <row r="83" spans="1:24" ht="11.25" customHeight="1">
      <c r="A83" s="88"/>
      <c r="B83" s="82"/>
      <c r="C83" s="82"/>
      <c r="D83" s="169"/>
      <c r="E83" s="169"/>
      <c r="F83" s="169"/>
      <c r="G83" s="169"/>
      <c r="H83" s="169"/>
      <c r="I83" s="169"/>
      <c r="J83" s="169"/>
      <c r="K83" s="169"/>
      <c r="L83" s="169"/>
      <c r="M83" s="169"/>
      <c r="N83" s="169"/>
      <c r="O83" s="169"/>
      <c r="P83" s="82"/>
      <c r="Q83" s="82"/>
      <c r="R83" s="82"/>
      <c r="S83" s="82"/>
      <c r="T83" s="82"/>
      <c r="U83" s="82"/>
      <c r="V83" s="82"/>
      <c r="W83" s="82"/>
      <c r="X83" s="88"/>
    </row>
    <row r="84" spans="1:24" ht="11.25" customHeight="1">
      <c r="A84" s="88"/>
      <c r="B84" s="88"/>
      <c r="C84" s="88"/>
      <c r="D84" s="88"/>
      <c r="E84" s="88"/>
      <c r="F84" s="88"/>
      <c r="G84" s="88"/>
      <c r="H84" s="138"/>
      <c r="I84" s="88"/>
      <c r="J84" s="138"/>
      <c r="K84" s="88"/>
      <c r="L84" s="88"/>
      <c r="M84" s="88"/>
      <c r="N84" s="88"/>
      <c r="O84" s="88"/>
      <c r="P84" s="88"/>
      <c r="Q84" s="88"/>
      <c r="R84" s="88"/>
      <c r="S84" s="88"/>
      <c r="T84" s="88"/>
      <c r="U84" s="88"/>
      <c r="V84" s="88"/>
      <c r="W84" s="88"/>
      <c r="X84" s="88"/>
    </row>
    <row r="85" spans="1:24" ht="11.25" customHeight="1">
      <c r="A85" s="88"/>
      <c r="B85" s="82"/>
      <c r="C85" s="82"/>
      <c r="D85" s="82"/>
      <c r="E85" s="82"/>
      <c r="F85" s="82"/>
      <c r="G85" s="82"/>
      <c r="H85" s="137"/>
      <c r="I85" s="82"/>
      <c r="J85" s="137"/>
      <c r="K85" s="82"/>
      <c r="L85" s="82"/>
      <c r="M85" s="82"/>
      <c r="N85" s="82"/>
      <c r="O85" s="82"/>
      <c r="P85" s="82"/>
      <c r="Q85" s="82"/>
      <c r="R85" s="82"/>
      <c r="S85" s="82"/>
      <c r="T85" s="82"/>
      <c r="U85" s="82"/>
      <c r="V85" s="82"/>
      <c r="W85" s="82"/>
      <c r="X85" s="88"/>
    </row>
    <row r="86" spans="1:24" ht="11.25" customHeight="1" thickBot="1">
      <c r="A86" s="88"/>
      <c r="B86" s="82"/>
      <c r="C86" s="82"/>
      <c r="D86" s="82"/>
      <c r="E86" s="82"/>
      <c r="F86" s="82"/>
      <c r="G86" s="260" t="s">
        <v>218</v>
      </c>
      <c r="H86" s="260"/>
      <c r="I86" s="82"/>
      <c r="J86" s="82"/>
      <c r="K86" s="82"/>
      <c r="L86" s="82"/>
      <c r="M86" s="82"/>
      <c r="N86" s="82"/>
      <c r="O86" s="82"/>
      <c r="P86" s="82"/>
      <c r="Q86" s="82"/>
      <c r="R86" s="82"/>
      <c r="S86" s="82"/>
      <c r="T86" s="82"/>
      <c r="U86" s="82"/>
      <c r="V86" s="82"/>
      <c r="W86" s="82"/>
      <c r="X86" s="88"/>
    </row>
    <row r="87" spans="1:24" ht="11.25" customHeight="1" thickBot="1" thickTop="1">
      <c r="A87" s="88"/>
      <c r="B87" s="82"/>
      <c r="C87" s="82"/>
      <c r="D87" s="82"/>
      <c r="E87" s="82"/>
      <c r="F87" s="82"/>
      <c r="G87" s="260"/>
      <c r="H87" s="260"/>
      <c r="I87" s="82"/>
      <c r="J87" s="82"/>
      <c r="K87" s="82"/>
      <c r="L87" s="82"/>
      <c r="M87" s="82"/>
      <c r="N87" s="82"/>
      <c r="O87" s="82"/>
      <c r="P87" s="82"/>
      <c r="Q87" s="82"/>
      <c r="R87" s="82"/>
      <c r="S87" s="82"/>
      <c r="T87" s="82"/>
      <c r="U87" s="82"/>
      <c r="V87" s="82"/>
      <c r="W87" s="82"/>
      <c r="X87" s="88"/>
    </row>
    <row r="88" spans="1:24" ht="11.25" customHeight="1" thickTop="1">
      <c r="A88" s="88"/>
      <c r="B88" s="82"/>
      <c r="C88" s="82"/>
      <c r="D88" s="82"/>
      <c r="E88" s="82"/>
      <c r="F88" s="82"/>
      <c r="G88" s="82"/>
      <c r="H88" s="137"/>
      <c r="I88" s="82"/>
      <c r="J88" s="137"/>
      <c r="K88" s="82"/>
      <c r="L88" s="82"/>
      <c r="M88" s="82"/>
      <c r="N88" s="82"/>
      <c r="O88" s="82"/>
      <c r="P88" s="82"/>
      <c r="Q88" s="82"/>
      <c r="R88" s="82"/>
      <c r="S88" s="82"/>
      <c r="T88" s="82"/>
      <c r="U88" s="82"/>
      <c r="V88" s="82"/>
      <c r="W88" s="82"/>
      <c r="X88" s="88"/>
    </row>
    <row r="89" spans="1:24" ht="11.25" customHeight="1">
      <c r="A89" s="88"/>
      <c r="B89" s="82"/>
      <c r="C89" s="82"/>
      <c r="D89" s="82"/>
      <c r="E89" s="82"/>
      <c r="F89" s="82"/>
      <c r="G89" s="82"/>
      <c r="H89" s="137"/>
      <c r="I89" s="82"/>
      <c r="J89" s="137"/>
      <c r="K89" s="82"/>
      <c r="L89" s="82"/>
      <c r="M89" s="82"/>
      <c r="N89" s="82"/>
      <c r="O89" s="82"/>
      <c r="P89" s="82"/>
      <c r="Q89" s="82"/>
      <c r="R89" s="82"/>
      <c r="S89" s="82"/>
      <c r="T89" s="82"/>
      <c r="U89" s="82"/>
      <c r="V89" s="82"/>
      <c r="W89" s="82"/>
      <c r="X89" s="88"/>
    </row>
    <row r="90" spans="1:24" ht="11.25" customHeight="1">
      <c r="A90" s="88"/>
      <c r="B90" s="82"/>
      <c r="C90" s="82"/>
      <c r="D90" s="82"/>
      <c r="E90" s="82"/>
      <c r="F90" s="82"/>
      <c r="G90" s="82"/>
      <c r="H90" s="137"/>
      <c r="I90" s="137"/>
      <c r="J90" s="137"/>
      <c r="K90" s="82"/>
      <c r="L90" s="82"/>
      <c r="M90" s="82"/>
      <c r="N90" s="82"/>
      <c r="O90" s="82"/>
      <c r="P90" s="82"/>
      <c r="Q90" s="82"/>
      <c r="R90" s="82"/>
      <c r="S90" s="82"/>
      <c r="T90" s="82"/>
      <c r="U90" s="82"/>
      <c r="V90" s="82"/>
      <c r="W90" s="82"/>
      <c r="X90" s="88"/>
    </row>
    <row r="91" spans="1:24" ht="11.25" customHeight="1">
      <c r="A91" s="88"/>
      <c r="B91" s="82"/>
      <c r="C91" s="82"/>
      <c r="D91" s="82"/>
      <c r="E91" s="82"/>
      <c r="F91" s="82"/>
      <c r="G91" s="82"/>
      <c r="H91" s="137"/>
      <c r="I91" s="137"/>
      <c r="J91" s="137"/>
      <c r="K91" s="82"/>
      <c r="L91" s="82"/>
      <c r="M91" s="82"/>
      <c r="N91" s="82"/>
      <c r="O91" s="82"/>
      <c r="P91" s="82"/>
      <c r="Q91" s="82"/>
      <c r="R91" s="82"/>
      <c r="S91" s="82"/>
      <c r="T91" s="82"/>
      <c r="U91" s="82"/>
      <c r="V91" s="82"/>
      <c r="W91" s="82"/>
      <c r="X91" s="88"/>
    </row>
    <row r="92" spans="1:24" ht="11.25" customHeight="1">
      <c r="A92" s="88"/>
      <c r="B92" s="82"/>
      <c r="C92" s="82"/>
      <c r="D92" s="82"/>
      <c r="E92" s="82"/>
      <c r="F92" s="82"/>
      <c r="G92" s="137"/>
      <c r="H92" s="137"/>
      <c r="I92" s="137"/>
      <c r="J92" s="82"/>
      <c r="K92" s="82"/>
      <c r="L92" s="82"/>
      <c r="M92" s="82"/>
      <c r="N92" s="82"/>
      <c r="O92" s="82"/>
      <c r="P92" s="82"/>
      <c r="Q92" s="82"/>
      <c r="R92" s="82"/>
      <c r="S92" s="82"/>
      <c r="T92" s="82"/>
      <c r="U92" s="82"/>
      <c r="V92" s="82"/>
      <c r="W92" s="82"/>
      <c r="X92" s="88"/>
    </row>
    <row r="93" spans="1:24" ht="11.25" customHeight="1" thickBot="1">
      <c r="A93" s="88"/>
      <c r="B93" s="82"/>
      <c r="C93" s="235" t="s">
        <v>8</v>
      </c>
      <c r="D93" s="235"/>
      <c r="E93" s="82"/>
      <c r="F93" s="82"/>
      <c r="G93" s="137"/>
      <c r="H93" s="82"/>
      <c r="I93" s="137"/>
      <c r="J93" s="82"/>
      <c r="K93" s="82"/>
      <c r="L93" s="82"/>
      <c r="M93" s="82"/>
      <c r="N93" s="82"/>
      <c r="O93" s="82"/>
      <c r="P93" s="82"/>
      <c r="Q93" s="82"/>
      <c r="R93" s="82"/>
      <c r="S93" s="82"/>
      <c r="T93" s="82"/>
      <c r="U93" s="82"/>
      <c r="V93" s="82"/>
      <c r="W93" s="82"/>
      <c r="X93" s="88"/>
    </row>
    <row r="94" spans="1:24" ht="11.25" customHeight="1" thickBot="1" thickTop="1">
      <c r="A94" s="88"/>
      <c r="B94" s="82"/>
      <c r="C94" s="235"/>
      <c r="D94" s="235"/>
      <c r="E94" s="82"/>
      <c r="F94" s="82"/>
      <c r="G94" s="137"/>
      <c r="H94" s="82"/>
      <c r="I94" s="137"/>
      <c r="J94" s="82"/>
      <c r="K94" s="82"/>
      <c r="L94" s="82"/>
      <c r="M94" s="82"/>
      <c r="N94" s="82"/>
      <c r="O94" s="82"/>
      <c r="P94" s="101"/>
      <c r="Q94" s="101"/>
      <c r="R94" s="101"/>
      <c r="S94" s="101"/>
      <c r="T94" s="82"/>
      <c r="U94" s="82"/>
      <c r="V94" s="82"/>
      <c r="W94" s="82"/>
      <c r="X94" s="88"/>
    </row>
    <row r="95" spans="1:24" ht="11.25" customHeight="1" thickTop="1">
      <c r="A95" s="88"/>
      <c r="B95" s="82"/>
      <c r="C95" s="82"/>
      <c r="D95" s="82"/>
      <c r="E95" s="82"/>
      <c r="F95" s="82"/>
      <c r="G95" s="137"/>
      <c r="H95" s="82"/>
      <c r="I95" s="137"/>
      <c r="J95" s="82"/>
      <c r="K95" s="82"/>
      <c r="L95" s="82"/>
      <c r="M95" s="82"/>
      <c r="N95" s="82"/>
      <c r="O95" s="82"/>
      <c r="P95" s="101"/>
      <c r="Q95" s="101"/>
      <c r="R95" s="101"/>
      <c r="S95" s="101"/>
      <c r="T95" s="82"/>
      <c r="U95" s="82"/>
      <c r="V95" s="82"/>
      <c r="W95" s="82"/>
      <c r="X95" s="88"/>
    </row>
    <row r="96" spans="1:24" ht="11.25" customHeight="1">
      <c r="A96" s="88"/>
      <c r="B96" s="82"/>
      <c r="C96" s="82"/>
      <c r="D96" s="82"/>
      <c r="E96" s="82"/>
      <c r="F96" s="82"/>
      <c r="G96" s="137"/>
      <c r="H96" s="82"/>
      <c r="I96" s="137"/>
      <c r="J96" s="82"/>
      <c r="K96" s="82"/>
      <c r="L96" s="82"/>
      <c r="M96" s="82"/>
      <c r="N96" s="82"/>
      <c r="O96" s="82"/>
      <c r="P96" s="101"/>
      <c r="Q96" s="101"/>
      <c r="R96" s="101"/>
      <c r="S96" s="137"/>
      <c r="T96" s="137"/>
      <c r="U96" s="82"/>
      <c r="V96" s="82"/>
      <c r="W96" s="82"/>
      <c r="X96" s="88"/>
    </row>
    <row r="97" spans="1:24" ht="11.25" customHeight="1">
      <c r="A97" s="88"/>
      <c r="B97" s="82"/>
      <c r="C97" s="82"/>
      <c r="D97" s="82"/>
      <c r="E97" s="82"/>
      <c r="F97" s="82"/>
      <c r="G97" s="137"/>
      <c r="H97" s="82"/>
      <c r="I97" s="137"/>
      <c r="J97" s="82"/>
      <c r="K97" s="82"/>
      <c r="L97" s="82"/>
      <c r="M97" s="82"/>
      <c r="N97" s="82"/>
      <c r="O97" s="82"/>
      <c r="P97" s="101"/>
      <c r="Q97" s="101"/>
      <c r="R97" s="101"/>
      <c r="S97" s="137"/>
      <c r="T97" s="137"/>
      <c r="U97" s="82"/>
      <c r="V97" s="82"/>
      <c r="W97" s="82"/>
      <c r="X97" s="88"/>
    </row>
    <row r="98" spans="1:24" ht="11.25" customHeight="1">
      <c r="A98" s="88"/>
      <c r="B98" s="82"/>
      <c r="C98" s="82"/>
      <c r="D98" s="82"/>
      <c r="E98" s="82"/>
      <c r="F98" s="82"/>
      <c r="G98" s="137"/>
      <c r="H98" s="82"/>
      <c r="I98" s="137"/>
      <c r="J98" s="82"/>
      <c r="K98" s="82"/>
      <c r="L98" s="82"/>
      <c r="M98" s="82"/>
      <c r="N98" s="82"/>
      <c r="O98" s="82"/>
      <c r="P98" s="101"/>
      <c r="Q98" s="101"/>
      <c r="R98" s="101"/>
      <c r="S98" s="137"/>
      <c r="T98" s="137"/>
      <c r="U98" s="82"/>
      <c r="V98" s="82"/>
      <c r="W98" s="82"/>
      <c r="X98" s="88"/>
    </row>
    <row r="99" spans="1:24" ht="11.25" customHeight="1">
      <c r="A99" s="88"/>
      <c r="B99" s="82"/>
      <c r="C99" s="82"/>
      <c r="D99" s="82"/>
      <c r="E99" s="82"/>
      <c r="F99" s="82"/>
      <c r="G99" s="137"/>
      <c r="H99" s="82"/>
      <c r="I99" s="137"/>
      <c r="J99" s="82"/>
      <c r="K99" s="82"/>
      <c r="L99" s="82"/>
      <c r="M99" s="82"/>
      <c r="N99" s="82"/>
      <c r="O99" s="82"/>
      <c r="P99" s="82"/>
      <c r="Q99" s="82"/>
      <c r="R99" s="82"/>
      <c r="S99" s="137"/>
      <c r="T99" s="137"/>
      <c r="U99" s="82"/>
      <c r="V99" s="82"/>
      <c r="W99" s="82"/>
      <c r="X99" s="88"/>
    </row>
    <row r="100" spans="1:24" ht="11.25" customHeight="1">
      <c r="A100" s="88"/>
      <c r="B100" s="82"/>
      <c r="C100" s="82"/>
      <c r="D100" s="82"/>
      <c r="E100" s="82"/>
      <c r="F100" s="82"/>
      <c r="G100" s="137"/>
      <c r="H100" s="82"/>
      <c r="I100" s="137"/>
      <c r="J100" s="82"/>
      <c r="K100" s="82"/>
      <c r="L100" s="82"/>
      <c r="M100" s="82"/>
      <c r="N100" s="82"/>
      <c r="O100" s="82"/>
      <c r="P100" s="82"/>
      <c r="Q100" s="82"/>
      <c r="R100" s="82"/>
      <c r="S100" s="137"/>
      <c r="T100" s="137"/>
      <c r="U100" s="82"/>
      <c r="V100" s="82"/>
      <c r="W100" s="82"/>
      <c r="X100" s="88"/>
    </row>
    <row r="101" spans="1:24" ht="11.25" customHeight="1">
      <c r="A101" s="88"/>
      <c r="B101" s="82"/>
      <c r="C101" s="224" t="s">
        <v>112</v>
      </c>
      <c r="D101" s="231" t="s">
        <v>32</v>
      </c>
      <c r="E101" s="237"/>
      <c r="F101" s="231" t="s">
        <v>34</v>
      </c>
      <c r="G101" s="232"/>
      <c r="H101" s="232"/>
      <c r="I101" s="232"/>
      <c r="J101" s="237"/>
      <c r="K101" s="231" t="s">
        <v>35</v>
      </c>
      <c r="L101" s="232"/>
      <c r="M101" s="232"/>
      <c r="N101" s="232"/>
      <c r="O101" s="237"/>
      <c r="P101" s="231" t="s">
        <v>36</v>
      </c>
      <c r="Q101" s="232"/>
      <c r="R101" s="232"/>
      <c r="S101" s="232"/>
      <c r="T101" s="237"/>
      <c r="U101" s="82"/>
      <c r="V101" s="82"/>
      <c r="W101" s="82"/>
      <c r="X101" s="88"/>
    </row>
    <row r="102" spans="1:24" ht="11.25" customHeight="1">
      <c r="A102" s="88"/>
      <c r="B102" s="82"/>
      <c r="C102" s="225"/>
      <c r="D102" s="238"/>
      <c r="E102" s="239"/>
      <c r="F102" s="238"/>
      <c r="G102" s="248"/>
      <c r="H102" s="248"/>
      <c r="I102" s="248"/>
      <c r="J102" s="239"/>
      <c r="K102" s="238"/>
      <c r="L102" s="248"/>
      <c r="M102" s="248"/>
      <c r="N102" s="248"/>
      <c r="O102" s="239"/>
      <c r="P102" s="238"/>
      <c r="Q102" s="248"/>
      <c r="R102" s="248"/>
      <c r="S102" s="248"/>
      <c r="T102" s="239"/>
      <c r="U102" s="82"/>
      <c r="V102" s="82"/>
      <c r="W102" s="82"/>
      <c r="X102" s="88"/>
    </row>
    <row r="103" spans="1:24" ht="11.25" customHeight="1">
      <c r="A103" s="88"/>
      <c r="B103" s="82"/>
      <c r="C103" s="226"/>
      <c r="D103" s="240"/>
      <c r="E103" s="241"/>
      <c r="F103" s="6" t="s">
        <v>14</v>
      </c>
      <c r="G103" s="7" t="s">
        <v>40</v>
      </c>
      <c r="H103" s="7" t="s">
        <v>41</v>
      </c>
      <c r="I103" s="7" t="s">
        <v>42</v>
      </c>
      <c r="J103" s="8" t="s">
        <v>43</v>
      </c>
      <c r="K103" s="6" t="s">
        <v>14</v>
      </c>
      <c r="L103" s="7" t="s">
        <v>40</v>
      </c>
      <c r="M103" s="7" t="s">
        <v>41</v>
      </c>
      <c r="N103" s="7" t="s">
        <v>42</v>
      </c>
      <c r="O103" s="8" t="s">
        <v>43</v>
      </c>
      <c r="P103" s="3" t="s">
        <v>14</v>
      </c>
      <c r="Q103" s="4" t="s">
        <v>40</v>
      </c>
      <c r="R103" s="4" t="s">
        <v>41</v>
      </c>
      <c r="S103" s="7" t="s">
        <v>42</v>
      </c>
      <c r="T103" s="5" t="s">
        <v>43</v>
      </c>
      <c r="U103" s="82"/>
      <c r="V103" s="82"/>
      <c r="W103" s="82"/>
      <c r="X103" s="88"/>
    </row>
    <row r="104" spans="1:24" ht="11.25" customHeight="1">
      <c r="A104" s="88"/>
      <c r="B104" s="82"/>
      <c r="C104" s="84" t="str">
        <f>IF(ISBLANK(INNDATA!C149),"",INNDATA!C149)</f>
        <v>Maskin</v>
      </c>
      <c r="D104" s="213" t="str">
        <f>IF(ISBLANK(INNDATA!D149),"",INNDATA!D149)</f>
        <v>Hydrofôr 1</v>
      </c>
      <c r="E104" s="214"/>
      <c r="F104" s="44" t="str">
        <f>IF(ISBLANK(INNDATA!F149),"",INNDATA!H149*INNDATA!F149)</f>
        <v/>
      </c>
      <c r="G104" s="45" t="str">
        <f>IF(ISBLANK(INNDATA!F149),"",INNDATA!J149*INNDATA!F149)</f>
        <v/>
      </c>
      <c r="H104" s="45" t="str">
        <f>IF(ISBLANK(INNDATA!F149),"",INNDATA!F149*INNDATA!L149)</f>
        <v/>
      </c>
      <c r="I104" s="45" t="str">
        <f>IF(ISBLANK(INNDATA!F149),"",INNDATA!F149*INNDATA!N149)</f>
        <v/>
      </c>
      <c r="J104" s="45" t="str">
        <f>IF(ISBLANK(INNDATA!F149),"",INNDATA!F149*INNDATA!P149)</f>
        <v/>
      </c>
      <c r="K104" s="44" t="str">
        <f>IF(ISBLANK(INNDATA!F149),"",F104*INNDATA!G149)</f>
        <v/>
      </c>
      <c r="L104" s="45" t="str">
        <f>IF(ISBLANK(INNDATA!F149),"",G104*INNDATA!I149)</f>
        <v/>
      </c>
      <c r="M104" s="45" t="str">
        <f>IF(ISBLANK(INNDATA!F149),"",H104*INNDATA!K149)</f>
        <v/>
      </c>
      <c r="N104" s="45" t="str">
        <f>IF(ISBLANK(INNDATA!F149),"",I104*INNDATA!M149)</f>
        <v/>
      </c>
      <c r="O104" s="146" t="str">
        <f>IF(ISBLANK(INNDATA!F149),"",J104*INNDATA!O149)</f>
        <v/>
      </c>
      <c r="P104" s="152" t="str">
        <f>IF(ISBLANK(INNDATA!F149),"",IF(INNDATA!C33="Ja",(UTDATA!K104/Beregninger!L29),(UTDATA!K104/Beregninger!C41)))</f>
        <v/>
      </c>
      <c r="Q104" s="153" t="str">
        <f>IF(ISBLANK(INNDATA!F149),"",IF(INNDATA!C33="Ja",(UTDATA!L104/Beregninger!L63),(UTDATA!L104/Beregninger!C75)))</f>
        <v/>
      </c>
      <c r="R104" s="156" t="str">
        <f>IF(ISBLANK(INNDATA!F149),"",IF(INNDATA!C33="Ja",(UTDATA!M104/Beregninger!L97),(UTDATA!M104/Beregninger!C109)))</f>
        <v/>
      </c>
      <c r="S104" s="160" t="str">
        <f>IF(ISBLANK(INNDATA!F149),"",IF(INNDATA!C33="Ja",(UTDATA!N104/Beregninger!L131),(UTDATA!N104/Beregninger!C143)))</f>
        <v/>
      </c>
      <c r="T104" s="159" t="str">
        <f>IF(ISBLANK(INNDATA!F149),"",IF(INNDATA!C33="Ja",(UTDATA!O104/Beregninger!L165),(UTDATA!O104/Beregninger!C177)))</f>
        <v/>
      </c>
      <c r="U104" s="82"/>
      <c r="V104" s="82"/>
      <c r="W104" s="82"/>
      <c r="X104" s="88"/>
    </row>
    <row r="105" spans="1:24" ht="11.25" customHeight="1">
      <c r="A105" s="88"/>
      <c r="B105" s="82"/>
      <c r="C105" s="84" t="str">
        <f>IF(ISBLANK(INNDATA!C150),"",INNDATA!C150)</f>
        <v/>
      </c>
      <c r="D105" s="213" t="str">
        <f>IF(ISBLANK(INNDATA!D150),"",INNDATA!D150)</f>
        <v>Hydrofôr 2</v>
      </c>
      <c r="E105" s="214"/>
      <c r="F105" s="44" t="str">
        <f>IF(ISBLANK(INNDATA!F150),"",INNDATA!H150*INNDATA!F150)</f>
        <v/>
      </c>
      <c r="G105" s="45" t="str">
        <f>IF(ISBLANK(INNDATA!F150),"",INNDATA!J150*INNDATA!F150)</f>
        <v/>
      </c>
      <c r="H105" s="45" t="str">
        <f>IF(ISBLANK(INNDATA!F150),"",INNDATA!F150*INNDATA!L150)</f>
        <v/>
      </c>
      <c r="I105" s="45" t="str">
        <f>IF(ISBLANK(INNDATA!F150),"",INNDATA!F150*INNDATA!N150)</f>
        <v/>
      </c>
      <c r="J105" s="45" t="str">
        <f>IF(ISBLANK(INNDATA!F150),"",INNDATA!F150*INNDATA!P150)</f>
        <v/>
      </c>
      <c r="K105" s="44" t="str">
        <f>IF(ISBLANK(INNDATA!F150),"",F105*INNDATA!G150)</f>
        <v/>
      </c>
      <c r="L105" s="45" t="str">
        <f>IF(ISBLANK(INNDATA!F150),"",G105*INNDATA!I150)</f>
        <v/>
      </c>
      <c r="M105" s="45" t="str">
        <f>IF(ISBLANK(INNDATA!F150),"",H105*INNDATA!K150)</f>
        <v/>
      </c>
      <c r="N105" s="45" t="str">
        <f>IF(ISBLANK(INNDATA!F150),"",I105*INNDATA!M150)</f>
        <v/>
      </c>
      <c r="O105" s="146" t="str">
        <f>IF(ISBLANK(INNDATA!F150),"",J105*INNDATA!O150)</f>
        <v/>
      </c>
      <c r="P105" s="150" t="str">
        <f>IF(ISBLANK(INNDATA!F150),"",IF(INNDATA!C33="Ja",(UTDATA!K105/Beregninger!L29),(UTDATA!K105/Beregninger!C41)))</f>
        <v/>
      </c>
      <c r="Q105" s="151" t="str">
        <f>IF(ISBLANK(INNDATA!F150),"",IF(INNDATA!C33="Ja",(UTDATA!L105/Beregninger!L63),(UTDATA!L105/Beregninger!C75)))</f>
        <v/>
      </c>
      <c r="R105" s="157" t="str">
        <f>IF(ISBLANK(INNDATA!F150),"",IF(INNDATA!C33="Ja",(UTDATA!M105/Beregninger!L97),(UTDATA!M105/Beregninger!C109)))</f>
        <v/>
      </c>
      <c r="S105" s="157" t="str">
        <f>IF(ISBLANK(INNDATA!F150),"",IF(INNDATA!C33="Ja",(UTDATA!N105/Beregninger!L131),(UTDATA!N105/Beregninger!C143)))</f>
        <v/>
      </c>
      <c r="T105" s="162" t="str">
        <f>IF(ISBLANK(INNDATA!F150),"",IF(INNDATA!C33="Ja",(UTDATA!O105/Beregninger!L165),(UTDATA!O105/Beregninger!C177)))</f>
        <v/>
      </c>
      <c r="U105" s="82"/>
      <c r="V105" s="82"/>
      <c r="W105" s="82"/>
      <c r="X105" s="88"/>
    </row>
    <row r="106" spans="1:24" ht="11.25" customHeight="1">
      <c r="A106" s="88"/>
      <c r="B106" s="82"/>
      <c r="C106" s="84" t="str">
        <f>IF(ISBLANK(INNDATA!C151),"",INNDATA!C151)</f>
        <v/>
      </c>
      <c r="D106" s="213" t="str">
        <f>IF(ISBLANK(INNDATA!D151),"",INNDATA!D151)</f>
        <v>Gråvannspumpe</v>
      </c>
      <c r="E106" s="214"/>
      <c r="F106" s="44" t="str">
        <f>IF(ISBLANK(INNDATA!F151),"",INNDATA!H151*INNDATA!F151)</f>
        <v/>
      </c>
      <c r="G106" s="45" t="str">
        <f>IF(ISBLANK(INNDATA!F151),"",INNDATA!J151*INNDATA!F151)</f>
        <v/>
      </c>
      <c r="H106" s="45" t="str">
        <f>IF(ISBLANK(INNDATA!F151),"",INNDATA!F151*INNDATA!L151)</f>
        <v/>
      </c>
      <c r="I106" s="45" t="str">
        <f>IF(ISBLANK(INNDATA!F151),"",INNDATA!F151*INNDATA!N151)</f>
        <v/>
      </c>
      <c r="J106" s="45" t="str">
        <f>IF(ISBLANK(INNDATA!F151),"",INNDATA!F151*INNDATA!P151)</f>
        <v/>
      </c>
      <c r="K106" s="44" t="str">
        <f>IF(ISBLANK(INNDATA!F151),"",F106*INNDATA!G151)</f>
        <v/>
      </c>
      <c r="L106" s="45" t="str">
        <f>IF(ISBLANK(INNDATA!F151),"",G106*INNDATA!I151)</f>
        <v/>
      </c>
      <c r="M106" s="45" t="str">
        <f>IF(ISBLANK(INNDATA!F151),"",H106*INNDATA!K151)</f>
        <v/>
      </c>
      <c r="N106" s="45" t="str">
        <f>IF(ISBLANK(INNDATA!F151),"",I106*INNDATA!M151)</f>
        <v/>
      </c>
      <c r="O106" s="146" t="str">
        <f>IF(ISBLANK(INNDATA!F151),"",J106*INNDATA!O151)</f>
        <v/>
      </c>
      <c r="P106" s="150" t="str">
        <f>IF(ISBLANK(INNDATA!F151),"",IF(INNDATA!C33="Ja",(UTDATA!K106/Beregninger!L29),(UTDATA!K106/Beregninger!C41)))</f>
        <v/>
      </c>
      <c r="Q106" s="151" t="str">
        <f>IF(ISBLANK(INNDATA!F151),"",IF(INNDATA!C33="Ja",(UTDATA!L106/Beregninger!L63),(UTDATA!L106/Beregninger!C75)))</f>
        <v/>
      </c>
      <c r="R106" s="157" t="str">
        <f>IF(ISBLANK(INNDATA!F151),"",IF(INNDATA!C33="Ja",(UTDATA!M106/Beregninger!L97),(UTDATA!M106/Beregninger!C109)))</f>
        <v/>
      </c>
      <c r="S106" s="157" t="str">
        <f>IF(ISBLANK(INNDATA!F151),"",IF(INNDATA!C33="Ja",(UTDATA!N106/Beregninger!L131),(UTDATA!N106/Beregninger!C143)))</f>
        <v/>
      </c>
      <c r="T106" s="162" t="str">
        <f>IF(ISBLANK(INNDATA!F151),"",IF(INNDATA!C33="Ja",(UTDATA!O106/Beregninger!L165),(UTDATA!O106/Beregninger!C177)))</f>
        <v/>
      </c>
      <c r="U106" s="82"/>
      <c r="V106" s="82"/>
      <c r="W106" s="82"/>
      <c r="X106" s="88"/>
    </row>
    <row r="107" spans="1:24" ht="11.25" customHeight="1">
      <c r="A107" s="88"/>
      <c r="B107" s="82"/>
      <c r="C107" s="84" t="str">
        <f>IF(ISBLANK(INNDATA!C152),"",INNDATA!C152)</f>
        <v/>
      </c>
      <c r="D107" s="213" t="str">
        <f>IF(ISBLANK(INNDATA!D152),"",INNDATA!D152)</f>
        <v>Slampumpe</v>
      </c>
      <c r="E107" s="214"/>
      <c r="F107" s="44" t="str">
        <f>IF(ISBLANK(INNDATA!F152),"",INNDATA!H152*INNDATA!F152)</f>
        <v/>
      </c>
      <c r="G107" s="45" t="str">
        <f>IF(ISBLANK(INNDATA!F152),"",INNDATA!J152*INNDATA!F152)</f>
        <v/>
      </c>
      <c r="H107" s="45" t="str">
        <f>IF(ISBLANK(INNDATA!F152),"",INNDATA!F152*INNDATA!L152)</f>
        <v/>
      </c>
      <c r="I107" s="45" t="str">
        <f>IF(ISBLANK(INNDATA!F152),"",INNDATA!F152*INNDATA!N152)</f>
        <v/>
      </c>
      <c r="J107" s="45" t="str">
        <f>IF(ISBLANK(INNDATA!F152),"",INNDATA!F152*INNDATA!P152)</f>
        <v/>
      </c>
      <c r="K107" s="44" t="str">
        <f>IF(ISBLANK(INNDATA!F152),"",F107*INNDATA!G152)</f>
        <v/>
      </c>
      <c r="L107" s="45" t="str">
        <f>IF(ISBLANK(INNDATA!F152),"",G107*INNDATA!I152)</f>
        <v/>
      </c>
      <c r="M107" s="45" t="str">
        <f>IF(ISBLANK(INNDATA!F152),"",H107*INNDATA!K152)</f>
        <v/>
      </c>
      <c r="N107" s="45" t="str">
        <f>IF(ISBLANK(INNDATA!F152),"",I107*INNDATA!M152)</f>
        <v/>
      </c>
      <c r="O107" s="146" t="str">
        <f>IF(ISBLANK(INNDATA!F152),"",J107*INNDATA!O152)</f>
        <v/>
      </c>
      <c r="P107" s="150" t="str">
        <f>IF(ISBLANK(INNDATA!F152),"",IF(INNDATA!C33="Ja",(UTDATA!K107/Beregninger!L29),(UTDATA!K107/Beregninger!C41)))</f>
        <v/>
      </c>
      <c r="Q107" s="151" t="str">
        <f>IF(ISBLANK(INNDATA!F152),"",IF(INNDATA!C33="Ja",(UTDATA!L107/Beregninger!L63),(UTDATA!L107/Beregninger!C75)))</f>
        <v/>
      </c>
      <c r="R107" s="157" t="str">
        <f>IF(ISBLANK(INNDATA!F152),"",IF(INNDATA!C33="Ja",(UTDATA!M107/Beregninger!L97),(UTDATA!M107/Beregninger!C109)))</f>
        <v/>
      </c>
      <c r="S107" s="157" t="str">
        <f>IF(ISBLANK(INNDATA!F152),"",IF(INNDATA!C33="Ja",(UTDATA!N107/Beregninger!L131),(UTDATA!N107/Beregninger!C143)))</f>
        <v/>
      </c>
      <c r="T107" s="162" t="str">
        <f>IF(ISBLANK(INNDATA!F152),"",IF(INNDATA!C33="Ja",(UTDATA!O107/Beregninger!L165),(UTDATA!O107/Beregninger!C177)))</f>
        <v/>
      </c>
      <c r="U107" s="82"/>
      <c r="V107" s="82"/>
      <c r="W107" s="82"/>
      <c r="X107" s="88"/>
    </row>
    <row r="108" spans="1:24" ht="11.25" customHeight="1">
      <c r="A108" s="88"/>
      <c r="B108" s="82"/>
      <c r="C108" s="84" t="str">
        <f>IF(ISBLANK(INNDATA!C153),"",INNDATA!C153)</f>
        <v/>
      </c>
      <c r="D108" s="213" t="str">
        <f>IF(ISBLANK(INNDATA!D153),"",INNDATA!D153)</f>
        <v>Heelingpumpe</v>
      </c>
      <c r="E108" s="214"/>
      <c r="F108" s="44" t="str">
        <f>IF(ISBLANK(INNDATA!F153),"",INNDATA!H153*INNDATA!F153)</f>
        <v/>
      </c>
      <c r="G108" s="45" t="str">
        <f>IF(ISBLANK(INNDATA!F153),"",INNDATA!J153*INNDATA!F153)</f>
        <v/>
      </c>
      <c r="H108" s="45" t="str">
        <f>IF(ISBLANK(INNDATA!F153),"",INNDATA!F153*INNDATA!L153)</f>
        <v/>
      </c>
      <c r="I108" s="45" t="str">
        <f>IF(ISBLANK(INNDATA!F153),"",INNDATA!F153*INNDATA!N153)</f>
        <v/>
      </c>
      <c r="J108" s="45" t="str">
        <f>IF(ISBLANK(INNDATA!F153),"",INNDATA!F153*INNDATA!P153)</f>
        <v/>
      </c>
      <c r="K108" s="44" t="str">
        <f>IF(ISBLANK(INNDATA!F153),"",F108*INNDATA!G153)</f>
        <v/>
      </c>
      <c r="L108" s="45" t="str">
        <f>IF(ISBLANK(INNDATA!F153),"",G108*INNDATA!I153)</f>
        <v/>
      </c>
      <c r="M108" s="45" t="str">
        <f>IF(ISBLANK(INNDATA!F153),"",H108*INNDATA!K153)</f>
        <v/>
      </c>
      <c r="N108" s="45" t="str">
        <f>IF(ISBLANK(INNDATA!F153),"",I108*INNDATA!M153)</f>
        <v/>
      </c>
      <c r="O108" s="146" t="str">
        <f>IF(ISBLANK(INNDATA!F153),"",J108*INNDATA!O153)</f>
        <v/>
      </c>
      <c r="P108" s="150" t="str">
        <f>IF(ISBLANK(INNDATA!F153),"",IF(INNDATA!C33="Ja",(UTDATA!K108/Beregninger!L29),(UTDATA!K108/Beregninger!C41)))</f>
        <v/>
      </c>
      <c r="Q108" s="151" t="str">
        <f>IF(ISBLANK(INNDATA!F153),"",IF(INNDATA!C33="Ja",(UTDATA!L108/Beregninger!L63),(UTDATA!L108/Beregninger!C75)))</f>
        <v/>
      </c>
      <c r="R108" s="157" t="str">
        <f>IF(ISBLANK(INNDATA!F153),"",IF(INNDATA!C33="Ja",(UTDATA!M108/Beregninger!L97),(UTDATA!M108/Beregninger!C109)))</f>
        <v/>
      </c>
      <c r="S108" s="157" t="str">
        <f>IF(ISBLANK(INNDATA!F153),"",IF(INNDATA!C33="Ja",(UTDATA!N108/Beregninger!L131),(UTDATA!N108/Beregninger!C143)))</f>
        <v/>
      </c>
      <c r="T108" s="162" t="str">
        <f>IF(ISBLANK(INNDATA!F153),"",IF(INNDATA!C33="Ja",(UTDATA!O108/Beregninger!L165),(UTDATA!O108/Beregninger!C177)))</f>
        <v/>
      </c>
      <c r="U108" s="82"/>
      <c r="V108" s="82"/>
      <c r="W108" s="82"/>
      <c r="X108" s="88"/>
    </row>
    <row r="109" spans="1:24" ht="11.25" customHeight="1">
      <c r="A109" s="88"/>
      <c r="B109" s="82"/>
      <c r="C109" s="84" t="str">
        <f>IF(ISBLANK(INNDATA!C154),"",INNDATA!C154)</f>
        <v/>
      </c>
      <c r="D109" s="213" t="str">
        <f>IF(ISBLANK(INNDATA!D154),"",INNDATA!D154)</f>
        <v>Bilgepumpe screw 1</v>
      </c>
      <c r="E109" s="214"/>
      <c r="F109" s="44" t="str">
        <f>IF(ISBLANK(INNDATA!F154),"",INNDATA!H154*INNDATA!F154)</f>
        <v/>
      </c>
      <c r="G109" s="45" t="str">
        <f>IF(ISBLANK(INNDATA!F154),"",INNDATA!J154*INNDATA!F154)</f>
        <v/>
      </c>
      <c r="H109" s="45" t="str">
        <f>IF(ISBLANK(INNDATA!F154),"",INNDATA!F154*INNDATA!L154)</f>
        <v/>
      </c>
      <c r="I109" s="45" t="str">
        <f>IF(ISBLANK(INNDATA!F154),"",INNDATA!F154*INNDATA!N154)</f>
        <v/>
      </c>
      <c r="J109" s="45" t="str">
        <f>IF(ISBLANK(INNDATA!F154),"",INNDATA!F154*INNDATA!P154)</f>
        <v/>
      </c>
      <c r="K109" s="44" t="str">
        <f>IF(ISBLANK(INNDATA!F154),"",F109*INNDATA!G154)</f>
        <v/>
      </c>
      <c r="L109" s="45" t="str">
        <f>IF(ISBLANK(INNDATA!F154),"",G109*INNDATA!I154)</f>
        <v/>
      </c>
      <c r="M109" s="45" t="str">
        <f>IF(ISBLANK(INNDATA!F154),"",H109*INNDATA!K154)</f>
        <v/>
      </c>
      <c r="N109" s="45" t="str">
        <f>IF(ISBLANK(INNDATA!F154),"",I109*INNDATA!M154)</f>
        <v/>
      </c>
      <c r="O109" s="146" t="str">
        <f>IF(ISBLANK(INNDATA!F154),"",J109*INNDATA!O154)</f>
        <v/>
      </c>
      <c r="P109" s="150" t="str">
        <f>IF(ISBLANK(INNDATA!F154),"",IF(INNDATA!C33="Ja",(UTDATA!K109/Beregninger!L29),(UTDATA!K109/Beregninger!C41)))</f>
        <v/>
      </c>
      <c r="Q109" s="151" t="str">
        <f>IF(ISBLANK(INNDATA!F154),"",IF(INNDATA!C33="Ja",(UTDATA!L109/Beregninger!L63),(UTDATA!L109/Beregninger!C75)))</f>
        <v/>
      </c>
      <c r="R109" s="157" t="str">
        <f>IF(ISBLANK(INNDATA!F154),"",IF(INNDATA!C33="Ja",(UTDATA!M109/Beregninger!L97),(UTDATA!M109/Beregninger!C109)))</f>
        <v/>
      </c>
      <c r="S109" s="157" t="str">
        <f>IF(ISBLANK(INNDATA!F154),"",IF(INNDATA!C33="Ja",(UTDATA!N109/Beregninger!L131),(UTDATA!N109/Beregninger!C143)))</f>
        <v/>
      </c>
      <c r="T109" s="162" t="str">
        <f>IF(ISBLANK(INNDATA!F154),"",IF(INNDATA!C33="Ja",(UTDATA!O109/Beregninger!L165),(UTDATA!O109/Beregninger!C177)))</f>
        <v/>
      </c>
      <c r="U109" s="82"/>
      <c r="V109" s="82"/>
      <c r="W109" s="82"/>
      <c r="X109" s="88"/>
    </row>
    <row r="110" spans="1:24" ht="11.25" customHeight="1">
      <c r="A110" s="88"/>
      <c r="B110" s="82"/>
      <c r="C110" s="84" t="str">
        <f>IF(ISBLANK(INNDATA!C155),"",INNDATA!C155)</f>
        <v/>
      </c>
      <c r="D110" s="213" t="str">
        <f>IF(ISBLANK(INNDATA!D155),"",INNDATA!D155)</f>
        <v>Bilgepumpe screw 2</v>
      </c>
      <c r="E110" s="214"/>
      <c r="F110" s="44" t="str">
        <f>IF(ISBLANK(INNDATA!F155),"",INNDATA!H155*INNDATA!F155)</f>
        <v/>
      </c>
      <c r="G110" s="45" t="str">
        <f>IF(ISBLANK(INNDATA!F155),"",INNDATA!J155*INNDATA!F155)</f>
        <v/>
      </c>
      <c r="H110" s="45" t="str">
        <f>IF(ISBLANK(INNDATA!F155),"",INNDATA!F155*INNDATA!L155)</f>
        <v/>
      </c>
      <c r="I110" s="45" t="str">
        <f>IF(ISBLANK(INNDATA!F155),"",INNDATA!F155*INNDATA!N155)</f>
        <v/>
      </c>
      <c r="J110" s="45" t="str">
        <f>IF(ISBLANK(INNDATA!F155),"",INNDATA!F155*INNDATA!P155)</f>
        <v/>
      </c>
      <c r="K110" s="44" t="str">
        <f>IF(ISBLANK(INNDATA!F155),"",F110*INNDATA!G155)</f>
        <v/>
      </c>
      <c r="L110" s="45" t="str">
        <f>IF(ISBLANK(INNDATA!F155),"",G110*INNDATA!I155)</f>
        <v/>
      </c>
      <c r="M110" s="45" t="str">
        <f>IF(ISBLANK(INNDATA!F155),"",H110*INNDATA!K155)</f>
        <v/>
      </c>
      <c r="N110" s="45" t="str">
        <f>IF(ISBLANK(INNDATA!F155),"",I110*INNDATA!M155)</f>
        <v/>
      </c>
      <c r="O110" s="146" t="str">
        <f>IF(ISBLANK(INNDATA!F155),"",J110*INNDATA!O155)</f>
        <v/>
      </c>
      <c r="P110" s="150" t="str">
        <f>IF(ISBLANK(INNDATA!F155),"",IF(INNDATA!C33="Ja",(UTDATA!K110/Beregninger!L29),(UTDATA!K110/Beregninger!C41)))</f>
        <v/>
      </c>
      <c r="Q110" s="151" t="str">
        <f>IF(ISBLANK(INNDATA!F155),"",IF(INNDATA!C33="Ja",(UTDATA!L110/Beregninger!L63),(UTDATA!L110/Beregninger!C75)))</f>
        <v/>
      </c>
      <c r="R110" s="157" t="str">
        <f>IF(ISBLANK(INNDATA!F155),"",IF(INNDATA!C33="Ja",(UTDATA!M110/Beregninger!L97),(UTDATA!M110/Beregninger!C109)))</f>
        <v/>
      </c>
      <c r="S110" s="157" t="str">
        <f>IF(ISBLANK(INNDATA!F155),"",IF(INNDATA!C33="Ja",(UTDATA!N110/Beregninger!L131),(UTDATA!N110/Beregninger!C143)))</f>
        <v/>
      </c>
      <c r="T110" s="162" t="str">
        <f>IF(ISBLANK(INNDATA!F155),"",IF(INNDATA!C33="Ja",(UTDATA!O110/Beregninger!L165),(UTDATA!O110/Beregninger!C177)))</f>
        <v/>
      </c>
      <c r="U110" s="82"/>
      <c r="V110" s="82"/>
      <c r="W110" s="82"/>
      <c r="X110" s="88"/>
    </row>
    <row r="111" spans="1:24" ht="11.25" customHeight="1">
      <c r="A111" s="88"/>
      <c r="B111" s="82"/>
      <c r="C111" s="84" t="str">
        <f>IF(ISBLANK(INNDATA!C156),"",INNDATA!C156)</f>
        <v/>
      </c>
      <c r="D111" s="213" t="str">
        <f>IF(ISBLANK(INNDATA!D156),"",INNDATA!D156)</f>
        <v>Kjølepumpe gear 1</v>
      </c>
      <c r="E111" s="214"/>
      <c r="F111" s="44" t="str">
        <f>IF(ISBLANK(INNDATA!F156),"",INNDATA!H156*INNDATA!F156)</f>
        <v/>
      </c>
      <c r="G111" s="45" t="str">
        <f>IF(ISBLANK(INNDATA!F156),"",INNDATA!J156*INNDATA!F156)</f>
        <v/>
      </c>
      <c r="H111" s="45" t="str">
        <f>IF(ISBLANK(INNDATA!F156),"",INNDATA!F156*INNDATA!L156)</f>
        <v/>
      </c>
      <c r="I111" s="45" t="str">
        <f>IF(ISBLANK(INNDATA!F156),"",INNDATA!F156*INNDATA!N156)</f>
        <v/>
      </c>
      <c r="J111" s="45" t="str">
        <f>IF(ISBLANK(INNDATA!F156),"",INNDATA!F156*INNDATA!P156)</f>
        <v/>
      </c>
      <c r="K111" s="44" t="str">
        <f>IF(ISBLANK(INNDATA!F156),"",F111*INNDATA!G156)</f>
        <v/>
      </c>
      <c r="L111" s="45" t="str">
        <f>IF(ISBLANK(INNDATA!F156),"",G111*INNDATA!I156)</f>
        <v/>
      </c>
      <c r="M111" s="45" t="str">
        <f>IF(ISBLANK(INNDATA!F156),"",H111*INNDATA!K156)</f>
        <v/>
      </c>
      <c r="N111" s="45" t="str">
        <f>IF(ISBLANK(INNDATA!F156),"",I111*INNDATA!M156)</f>
        <v/>
      </c>
      <c r="O111" s="146" t="str">
        <f>IF(ISBLANK(INNDATA!F156),"",J111*INNDATA!O156)</f>
        <v/>
      </c>
      <c r="P111" s="150" t="str">
        <f>IF(ISBLANK(INNDATA!F156),"",IF(INNDATA!C33="Ja",(UTDATA!K111/Beregninger!L29),(UTDATA!K111/Beregninger!C41)))</f>
        <v/>
      </c>
      <c r="Q111" s="151" t="str">
        <f>IF(ISBLANK(INNDATA!F156),"",IF(INNDATA!C33="Ja",(UTDATA!L111/Beregninger!L63),(UTDATA!L111/Beregninger!C75)))</f>
        <v/>
      </c>
      <c r="R111" s="157" t="str">
        <f>IF(ISBLANK(INNDATA!F156),"",IF(INNDATA!C33="Ja",(UTDATA!M111/Beregninger!L97),(UTDATA!M111/Beregninger!C109)))</f>
        <v/>
      </c>
      <c r="S111" s="157" t="str">
        <f>IF(ISBLANK(INNDATA!F156),"",IF(INNDATA!C33="Ja",(UTDATA!N111/Beregninger!L131),(UTDATA!N111/Beregninger!C143)))</f>
        <v/>
      </c>
      <c r="T111" s="162" t="str">
        <f>IF(ISBLANK(INNDATA!F156),"",IF(INNDATA!C33="Ja",(UTDATA!O111/Beregninger!L165),(UTDATA!O111/Beregninger!C177)))</f>
        <v/>
      </c>
      <c r="U111" s="82"/>
      <c r="V111" s="82"/>
      <c r="W111" s="82"/>
      <c r="X111" s="88"/>
    </row>
    <row r="112" spans="1:24" ht="11.25" customHeight="1">
      <c r="A112" s="88"/>
      <c r="B112" s="82"/>
      <c r="C112" s="84" t="str">
        <f>IF(ISBLANK(INNDATA!C157),"",INNDATA!C157)</f>
        <v/>
      </c>
      <c r="D112" s="213" t="str">
        <f>IF(ISBLANK(INNDATA!D157),"",INNDATA!D157)</f>
        <v>Kjølepumpe gear 2</v>
      </c>
      <c r="E112" s="214"/>
      <c r="F112" s="44" t="str">
        <f>IF(ISBLANK(INNDATA!F157),"",INNDATA!H157*INNDATA!F157)</f>
        <v/>
      </c>
      <c r="G112" s="45" t="str">
        <f>IF(ISBLANK(INNDATA!F157),"",INNDATA!J157*INNDATA!F157)</f>
        <v/>
      </c>
      <c r="H112" s="45" t="str">
        <f>IF(ISBLANK(INNDATA!F157),"",INNDATA!F157*INNDATA!L157)</f>
        <v/>
      </c>
      <c r="I112" s="45" t="str">
        <f>IF(ISBLANK(INNDATA!F157),"",INNDATA!F157*INNDATA!N157)</f>
        <v/>
      </c>
      <c r="J112" s="45" t="str">
        <f>IF(ISBLANK(INNDATA!F157),"",INNDATA!F157*INNDATA!P157)</f>
        <v/>
      </c>
      <c r="K112" s="44" t="str">
        <f>IF(ISBLANK(INNDATA!F157),"",F112*INNDATA!G157)</f>
        <v/>
      </c>
      <c r="L112" s="45" t="str">
        <f>IF(ISBLANK(INNDATA!F157),"",G112*INNDATA!I157)</f>
        <v/>
      </c>
      <c r="M112" s="45" t="str">
        <f>IF(ISBLANK(INNDATA!F157),"",H112*INNDATA!K157)</f>
        <v/>
      </c>
      <c r="N112" s="45" t="str">
        <f>IF(ISBLANK(INNDATA!F157),"",I112*INNDATA!M157)</f>
        <v/>
      </c>
      <c r="O112" s="146" t="str">
        <f>IF(ISBLANK(INNDATA!F157),"",J112*INNDATA!O157)</f>
        <v/>
      </c>
      <c r="P112" s="150" t="str">
        <f>IF(ISBLANK(INNDATA!F157),"",IF(INNDATA!C33="Ja",(UTDATA!K112/Beregninger!L29),(UTDATA!K112/Beregninger!C41)))</f>
        <v/>
      </c>
      <c r="Q112" s="151" t="str">
        <f>IF(ISBLANK(INNDATA!F157),"",IF(INNDATA!C33="Ja",(UTDATA!L112/Beregninger!L63),(UTDATA!L112/Beregninger!C75)))</f>
        <v/>
      </c>
      <c r="R112" s="157" t="str">
        <f>IF(ISBLANK(INNDATA!F157),"",IF(INNDATA!C33="Ja",(UTDATA!M112/Beregninger!L97),(UTDATA!M112/Beregninger!C109)))</f>
        <v/>
      </c>
      <c r="S112" s="157" t="str">
        <f>IF(ISBLANK(INNDATA!F157),"",IF(INNDATA!C33="Ja",(UTDATA!N112/Beregninger!L131),(UTDATA!N112/Beregninger!C143)))</f>
        <v/>
      </c>
      <c r="T112" s="162" t="str">
        <f>IF(ISBLANK(INNDATA!F157),"",IF(INNDATA!C33="Ja",(UTDATA!O112/Beregninger!L165),(UTDATA!O112/Beregninger!C177)))</f>
        <v/>
      </c>
      <c r="U112" s="82"/>
      <c r="V112" s="82"/>
      <c r="W112" s="82"/>
      <c r="X112" s="88"/>
    </row>
    <row r="113" spans="1:24" ht="11.25" customHeight="1">
      <c r="A113" s="88"/>
      <c r="B113" s="82"/>
      <c r="C113" s="84" t="str">
        <f>IF(ISBLANK(INNDATA!C158),"",INNDATA!C158)</f>
        <v/>
      </c>
      <c r="D113" s="213" t="str">
        <f>IF(ISBLANK(INNDATA!D158),"",INNDATA!D158)</f>
        <v>Vaacumpumpe 1</v>
      </c>
      <c r="E113" s="214"/>
      <c r="F113" s="44" t="str">
        <f>IF(ISBLANK(INNDATA!F158),"",INNDATA!H158*INNDATA!F158)</f>
        <v/>
      </c>
      <c r="G113" s="45" t="str">
        <f>IF(ISBLANK(INNDATA!F158),"",INNDATA!J158*INNDATA!F158)</f>
        <v/>
      </c>
      <c r="H113" s="45" t="str">
        <f>IF(ISBLANK(INNDATA!F158),"",INNDATA!F158*INNDATA!L158)</f>
        <v/>
      </c>
      <c r="I113" s="45" t="str">
        <f>IF(ISBLANK(INNDATA!F158),"",INNDATA!F158*INNDATA!N158)</f>
        <v/>
      </c>
      <c r="J113" s="45" t="str">
        <f>IF(ISBLANK(INNDATA!F158),"",INNDATA!F158*INNDATA!P158)</f>
        <v/>
      </c>
      <c r="K113" s="44" t="str">
        <f>IF(ISBLANK(INNDATA!F158),"",F113*INNDATA!G158)</f>
        <v/>
      </c>
      <c r="L113" s="45" t="str">
        <f>IF(ISBLANK(INNDATA!F158),"",G113*INNDATA!I158)</f>
        <v/>
      </c>
      <c r="M113" s="45" t="str">
        <f>IF(ISBLANK(INNDATA!F158),"",H113*INNDATA!K158)</f>
        <v/>
      </c>
      <c r="N113" s="45" t="str">
        <f>IF(ISBLANK(INNDATA!F158),"",I113*INNDATA!M158)</f>
        <v/>
      </c>
      <c r="O113" s="146" t="str">
        <f>IF(ISBLANK(INNDATA!F158),"",J113*INNDATA!O158)</f>
        <v/>
      </c>
      <c r="P113" s="150" t="str">
        <f>IF(ISBLANK(INNDATA!F158),"",IF(INNDATA!C33="Ja",(UTDATA!K113/Beregninger!L29),(UTDATA!K113/Beregninger!C41)))</f>
        <v/>
      </c>
      <c r="Q113" s="151" t="str">
        <f>IF(ISBLANK(INNDATA!F158),"",IF(INNDATA!C33="Ja",(UTDATA!L113/Beregninger!L63),(UTDATA!L113/Beregninger!C75)))</f>
        <v/>
      </c>
      <c r="R113" s="157" t="str">
        <f>IF(ISBLANK(INNDATA!F158),"",IF(INNDATA!C33="Ja",(UTDATA!M113/Beregninger!L97),(UTDATA!M113/Beregninger!C109)))</f>
        <v/>
      </c>
      <c r="S113" s="157" t="str">
        <f>IF(ISBLANK(INNDATA!F158),"",IF(INNDATA!C33="Ja",(UTDATA!N113/Beregninger!L131),(UTDATA!N113/Beregninger!C143)))</f>
        <v/>
      </c>
      <c r="T113" s="162" t="str">
        <f>IF(ISBLANK(INNDATA!F158),"",IF(INNDATA!C33="Ja",(UTDATA!O113/Beregninger!L165),(UTDATA!O113/Beregninger!C177)))</f>
        <v/>
      </c>
      <c r="U113" s="82"/>
      <c r="V113" s="82"/>
      <c r="W113" s="82"/>
      <c r="X113" s="88"/>
    </row>
    <row r="114" spans="1:24" ht="11.25" customHeight="1">
      <c r="A114" s="88"/>
      <c r="B114" s="82"/>
      <c r="C114" s="84" t="str">
        <f>IF(ISBLANK(INNDATA!C159),"",INNDATA!C159)</f>
        <v/>
      </c>
      <c r="D114" s="213" t="str">
        <f>IF(ISBLANK(INNDATA!D159),"",INNDATA!D159)</f>
        <v>Vaacumpumpe 2</v>
      </c>
      <c r="E114" s="214"/>
      <c r="F114" s="44" t="str">
        <f>IF(ISBLANK(INNDATA!F159),"",INNDATA!H159*INNDATA!F159)</f>
        <v/>
      </c>
      <c r="G114" s="45" t="str">
        <f>IF(ISBLANK(INNDATA!F159),"",INNDATA!J159*INNDATA!F159)</f>
        <v/>
      </c>
      <c r="H114" s="45" t="str">
        <f>IF(ISBLANK(INNDATA!F159),"",INNDATA!F159*INNDATA!L159)</f>
        <v/>
      </c>
      <c r="I114" s="45" t="str">
        <f>IF(ISBLANK(INNDATA!F159),"",INNDATA!F159*INNDATA!N159)</f>
        <v/>
      </c>
      <c r="J114" s="45" t="str">
        <f>IF(ISBLANK(INNDATA!F159),"",INNDATA!F159*INNDATA!P159)</f>
        <v/>
      </c>
      <c r="K114" s="44" t="str">
        <f>IF(ISBLANK(INNDATA!F159),"",F114*INNDATA!G159)</f>
        <v/>
      </c>
      <c r="L114" s="45" t="str">
        <f>IF(ISBLANK(INNDATA!F159),"",G114*INNDATA!I159)</f>
        <v/>
      </c>
      <c r="M114" s="45" t="str">
        <f>IF(ISBLANK(INNDATA!F159),"",H114*INNDATA!K159)</f>
        <v/>
      </c>
      <c r="N114" s="45" t="str">
        <f>IF(ISBLANK(INNDATA!F159),"",I114*INNDATA!M159)</f>
        <v/>
      </c>
      <c r="O114" s="146" t="str">
        <f>IF(ISBLANK(INNDATA!F159),"",J114*INNDATA!O159)</f>
        <v/>
      </c>
      <c r="P114" s="150" t="str">
        <f>IF(ISBLANK(INNDATA!F159),"",IF(INNDATA!C33="Ja",(UTDATA!K114/Beregninger!L29),(UTDATA!K114/Beregninger!C41)))</f>
        <v/>
      </c>
      <c r="Q114" s="151" t="str">
        <f>IF(ISBLANK(INNDATA!F159),"",IF(INNDATA!C33="Ja",(UTDATA!L114/Beregninger!L63),(UTDATA!L114/Beregninger!C75)))</f>
        <v/>
      </c>
      <c r="R114" s="157" t="str">
        <f>IF(ISBLANK(INNDATA!F159),"",IF(INNDATA!C33="Ja",(UTDATA!M114/Beregninger!L97),(UTDATA!M114/Beregninger!C109)))</f>
        <v/>
      </c>
      <c r="S114" s="157" t="str">
        <f>IF(ISBLANK(INNDATA!F159),"",IF(INNDATA!C33="Ja",(UTDATA!N114/Beregninger!L131),(UTDATA!N114/Beregninger!C143)))</f>
        <v/>
      </c>
      <c r="T114" s="162" t="str">
        <f>IF(ISBLANK(INNDATA!F159),"",IF(INNDATA!C33="Ja",(UTDATA!O114/Beregninger!L165),(UTDATA!O114/Beregninger!C177)))</f>
        <v/>
      </c>
      <c r="U114" s="82"/>
      <c r="V114" s="82"/>
      <c r="W114" s="82"/>
      <c r="X114" s="88"/>
    </row>
    <row r="115" spans="1:24" ht="11.25" customHeight="1">
      <c r="A115" s="88"/>
      <c r="B115" s="82"/>
      <c r="C115" s="84" t="str">
        <f>IF(ISBLANK(INNDATA!C160),"",INNDATA!C160)</f>
        <v/>
      </c>
      <c r="D115" s="213" t="str">
        <f>IF(ISBLANK(INNDATA!D160),"",INNDATA!D160)</f>
        <v>Brannpumpe</v>
      </c>
      <c r="E115" s="214"/>
      <c r="F115" s="44" t="str">
        <f>IF(ISBLANK(INNDATA!F160),"",INNDATA!H160*INNDATA!F160)</f>
        <v/>
      </c>
      <c r="G115" s="45" t="str">
        <f>IF(ISBLANK(INNDATA!F160),"",INNDATA!J160*INNDATA!F160)</f>
        <v/>
      </c>
      <c r="H115" s="45" t="str">
        <f>IF(ISBLANK(INNDATA!F160),"",INNDATA!F160*INNDATA!L160)</f>
        <v/>
      </c>
      <c r="I115" s="45" t="str">
        <f>IF(ISBLANK(INNDATA!F160),"",INNDATA!F160*INNDATA!N160)</f>
        <v/>
      </c>
      <c r="J115" s="45" t="str">
        <f>IF(ISBLANK(INNDATA!F160),"",INNDATA!F160*INNDATA!P160)</f>
        <v/>
      </c>
      <c r="K115" s="44" t="str">
        <f>IF(ISBLANK(INNDATA!F160),"",F115*INNDATA!G160)</f>
        <v/>
      </c>
      <c r="L115" s="45" t="str">
        <f>IF(ISBLANK(INNDATA!F160),"",G115*INNDATA!I160)</f>
        <v/>
      </c>
      <c r="M115" s="45" t="str">
        <f>IF(ISBLANK(INNDATA!F160),"",H115*INNDATA!K160)</f>
        <v/>
      </c>
      <c r="N115" s="45" t="str">
        <f>IF(ISBLANK(INNDATA!F160),"",I115*INNDATA!M160)</f>
        <v/>
      </c>
      <c r="O115" s="146" t="str">
        <f>IF(ISBLANK(INNDATA!F160),"",J115*INNDATA!O160)</f>
        <v/>
      </c>
      <c r="P115" s="150" t="str">
        <f>IF(ISBLANK(INNDATA!F160),"",IF(INNDATA!C33="Ja",(UTDATA!K115/Beregninger!L29),(UTDATA!K115/Beregninger!C41)))</f>
        <v/>
      </c>
      <c r="Q115" s="151" t="str">
        <f>IF(ISBLANK(INNDATA!F160),"",IF(INNDATA!C33="Ja",(UTDATA!L115/Beregninger!L63),(UTDATA!L115/Beregninger!C75)))</f>
        <v/>
      </c>
      <c r="R115" s="157" t="str">
        <f>IF(ISBLANK(INNDATA!F160),"",IF(INNDATA!C33="Ja",(UTDATA!M115/Beregninger!L97),(UTDATA!M115/Beregninger!C109)))</f>
        <v/>
      </c>
      <c r="S115" s="157" t="str">
        <f>IF(ISBLANK(INNDATA!F160),"",IF(INNDATA!C33="Ja",(UTDATA!N115/Beregninger!L131),(UTDATA!N115/Beregninger!C143)))</f>
        <v/>
      </c>
      <c r="T115" s="162" t="str">
        <f>IF(ISBLANK(INNDATA!F160),"",IF(INNDATA!C33="Ja",(UTDATA!O115/Beregninger!L165),(UTDATA!O115/Beregninger!C177)))</f>
        <v/>
      </c>
      <c r="U115" s="82"/>
      <c r="V115" s="82"/>
      <c r="W115" s="82"/>
      <c r="X115" s="88"/>
    </row>
    <row r="116" spans="1:24" ht="11.25" customHeight="1">
      <c r="A116" s="88"/>
      <c r="B116" s="82"/>
      <c r="C116" s="84" t="str">
        <f>IF(ISBLANK(INNDATA!C161),"",INNDATA!C161)</f>
        <v/>
      </c>
      <c r="D116" s="213" t="str">
        <f>IF(ISBLANK(INNDATA!D161),"",INNDATA!D161)</f>
        <v>Brann/spylepumpe 1</v>
      </c>
      <c r="E116" s="214"/>
      <c r="F116" s="44" t="str">
        <f>IF(ISBLANK(INNDATA!F161),"",INNDATA!H161*INNDATA!F161)</f>
        <v/>
      </c>
      <c r="G116" s="45" t="str">
        <f>IF(ISBLANK(INNDATA!F161),"",INNDATA!J161*INNDATA!F161)</f>
        <v/>
      </c>
      <c r="H116" s="45" t="str">
        <f>IF(ISBLANK(INNDATA!F161),"",INNDATA!F161*INNDATA!L161)</f>
        <v/>
      </c>
      <c r="I116" s="45" t="str">
        <f>IF(ISBLANK(INNDATA!F161),"",INNDATA!F161*INNDATA!N161)</f>
        <v/>
      </c>
      <c r="J116" s="45" t="str">
        <f>IF(ISBLANK(INNDATA!F161),"",INNDATA!F161*INNDATA!P161)</f>
        <v/>
      </c>
      <c r="K116" s="44" t="str">
        <f>IF(ISBLANK(INNDATA!F161),"",F116*INNDATA!G161)</f>
        <v/>
      </c>
      <c r="L116" s="45" t="str">
        <f>IF(ISBLANK(INNDATA!F161),"",G116*INNDATA!I161)</f>
        <v/>
      </c>
      <c r="M116" s="45" t="str">
        <f>IF(ISBLANK(INNDATA!F161),"",H116*INNDATA!K161)</f>
        <v/>
      </c>
      <c r="N116" s="45" t="str">
        <f>IF(ISBLANK(INNDATA!F161),"",I116*INNDATA!M161)</f>
        <v/>
      </c>
      <c r="O116" s="146" t="str">
        <f>IF(ISBLANK(INNDATA!F161),"",J116*INNDATA!O161)</f>
        <v/>
      </c>
      <c r="P116" s="150" t="str">
        <f>IF(ISBLANK(INNDATA!F161),"",IF(INNDATA!C33="Ja",(UTDATA!K116/Beregninger!L29),(UTDATA!K116/Beregninger!C41)))</f>
        <v/>
      </c>
      <c r="Q116" s="151" t="str">
        <f>IF(ISBLANK(INNDATA!F161),"",IF(INNDATA!C33="Ja",(UTDATA!L116/Beregninger!L63),(UTDATA!L116/Beregninger!C75)))</f>
        <v/>
      </c>
      <c r="R116" s="157" t="str">
        <f>IF(ISBLANK(INNDATA!F161),"",IF(INNDATA!C33="Ja",(UTDATA!M116/Beregninger!L97),(UTDATA!M116/Beregninger!C109)))</f>
        <v/>
      </c>
      <c r="S116" s="157" t="str">
        <f>IF(ISBLANK(INNDATA!F161),"",IF(INNDATA!C33="Ja",(UTDATA!N116/Beregninger!L131),(UTDATA!N116/Beregninger!C143)))</f>
        <v/>
      </c>
      <c r="T116" s="162" t="str">
        <f>IF(ISBLANK(INNDATA!F161),"",IF(INNDATA!C33="Ja",(UTDATA!O116/Beregninger!L165),(UTDATA!O116/Beregninger!C177)))</f>
        <v/>
      </c>
      <c r="U116" s="82"/>
      <c r="V116" s="82"/>
      <c r="W116" s="82"/>
      <c r="X116" s="88"/>
    </row>
    <row r="117" spans="1:24" ht="11.25" customHeight="1">
      <c r="A117" s="88"/>
      <c r="B117" s="82"/>
      <c r="C117" s="84" t="str">
        <f>IF(ISBLANK(INNDATA!C162),"",INNDATA!C162)</f>
        <v/>
      </c>
      <c r="D117" s="213" t="str">
        <f>IF(ISBLANK(INNDATA!D162),"",INNDATA!D162)</f>
        <v>Brann/spylepumpe 2</v>
      </c>
      <c r="E117" s="214"/>
      <c r="F117" s="44" t="str">
        <f>IF(ISBLANK(INNDATA!F162),"",INNDATA!H162*INNDATA!F162)</f>
        <v/>
      </c>
      <c r="G117" s="45" t="str">
        <f>IF(ISBLANK(INNDATA!F162),"",INNDATA!J162*INNDATA!F162)</f>
        <v/>
      </c>
      <c r="H117" s="45" t="str">
        <f>IF(ISBLANK(INNDATA!F162),"",INNDATA!F162*INNDATA!L162)</f>
        <v/>
      </c>
      <c r="I117" s="45" t="str">
        <f>IF(ISBLANK(INNDATA!F162),"",INNDATA!F162*INNDATA!N162)</f>
        <v/>
      </c>
      <c r="J117" s="45" t="str">
        <f>IF(ISBLANK(INNDATA!F162),"",INNDATA!F162*INNDATA!P162)</f>
        <v/>
      </c>
      <c r="K117" s="44" t="str">
        <f>IF(ISBLANK(INNDATA!F162),"",F117*INNDATA!G162)</f>
        <v/>
      </c>
      <c r="L117" s="45" t="str">
        <f>IF(ISBLANK(INNDATA!F162),"",G117*INNDATA!I162)</f>
        <v/>
      </c>
      <c r="M117" s="45" t="str">
        <f>IF(ISBLANK(INNDATA!F162),"",H117*INNDATA!K162)</f>
        <v/>
      </c>
      <c r="N117" s="45" t="str">
        <f>IF(ISBLANK(INNDATA!F162),"",I117*INNDATA!M162)</f>
        <v/>
      </c>
      <c r="O117" s="146" t="str">
        <f>IF(ISBLANK(INNDATA!F162),"",J117*INNDATA!O162)</f>
        <v/>
      </c>
      <c r="P117" s="150" t="str">
        <f>IF(ISBLANK(INNDATA!F162),"",IF(INNDATA!C33="Ja",(UTDATA!K117/Beregninger!L29),(UTDATA!K117/Beregninger!C41)))</f>
        <v/>
      </c>
      <c r="Q117" s="151" t="str">
        <f>IF(ISBLANK(INNDATA!F162),"",IF(INNDATA!C33="Ja",(UTDATA!L117/Beregninger!L63),(UTDATA!L117/Beregninger!C75)))</f>
        <v/>
      </c>
      <c r="R117" s="157" t="str">
        <f>IF(ISBLANK(INNDATA!F162),"",IF(INNDATA!C33="Ja",(UTDATA!M117/Beregninger!L97),(UTDATA!M117/Beregninger!C109)))</f>
        <v/>
      </c>
      <c r="S117" s="157" t="str">
        <f>IF(ISBLANK(INNDATA!F162),"",IF(INNDATA!C33="Ja",(UTDATA!N117/Beregninger!L131),(UTDATA!N117/Beregninger!C143)))</f>
        <v/>
      </c>
      <c r="T117" s="162" t="str">
        <f>IF(ISBLANK(INNDATA!F162),"",IF(INNDATA!C33="Ja",(UTDATA!O117/Beregninger!L165),(UTDATA!O117/Beregninger!C177)))</f>
        <v/>
      </c>
      <c r="U117" s="82"/>
      <c r="V117" s="82"/>
      <c r="W117" s="82"/>
      <c r="X117" s="88"/>
    </row>
    <row r="118" spans="1:24" ht="11.25" customHeight="1">
      <c r="A118" s="88"/>
      <c r="B118" s="82"/>
      <c r="C118" s="84" t="str">
        <f>IF(ISBLANK(INNDATA!C163),"",INNDATA!C163)</f>
        <v/>
      </c>
      <c r="D118" s="213" t="str">
        <f>IF(ISBLANK(INNDATA!D163),"",INNDATA!D163)</f>
        <v>Sjøvannspumpe fabrikk</v>
      </c>
      <c r="E118" s="214"/>
      <c r="F118" s="44" t="str">
        <f>IF(ISBLANK(INNDATA!F163),"",INNDATA!H163*INNDATA!F163)</f>
        <v/>
      </c>
      <c r="G118" s="45" t="str">
        <f>IF(ISBLANK(INNDATA!F163),"",INNDATA!J163*INNDATA!F163)</f>
        <v/>
      </c>
      <c r="H118" s="45" t="str">
        <f>IF(ISBLANK(INNDATA!F163),"",INNDATA!F163*INNDATA!L163)</f>
        <v/>
      </c>
      <c r="I118" s="45" t="str">
        <f>IF(ISBLANK(INNDATA!F163),"",INNDATA!F163*INNDATA!N163)</f>
        <v/>
      </c>
      <c r="J118" s="45" t="str">
        <f>IF(ISBLANK(INNDATA!F163),"",INNDATA!F163*INNDATA!P163)</f>
        <v/>
      </c>
      <c r="K118" s="44" t="str">
        <f>IF(ISBLANK(INNDATA!F163),"",F118*INNDATA!G163)</f>
        <v/>
      </c>
      <c r="L118" s="45" t="str">
        <f>IF(ISBLANK(INNDATA!F163),"",G118*INNDATA!I163)</f>
        <v/>
      </c>
      <c r="M118" s="45" t="str">
        <f>IF(ISBLANK(INNDATA!F163),"",H118*INNDATA!K163)</f>
        <v/>
      </c>
      <c r="N118" s="45" t="str">
        <f>IF(ISBLANK(INNDATA!F163),"",I118*INNDATA!M163)</f>
        <v/>
      </c>
      <c r="O118" s="146" t="str">
        <f>IF(ISBLANK(INNDATA!F163),"",J118*INNDATA!O163)</f>
        <v/>
      </c>
      <c r="P118" s="150" t="str">
        <f>IF(ISBLANK(INNDATA!F163),"",IF(INNDATA!C33="Ja",(UTDATA!K118/Beregninger!L29),(UTDATA!K118/Beregninger!C41)))</f>
        <v/>
      </c>
      <c r="Q118" s="151" t="str">
        <f>IF(ISBLANK(INNDATA!F163),"",IF(INNDATA!C33="Ja",(UTDATA!L118/Beregninger!L63),(UTDATA!L118/Beregninger!C75)))</f>
        <v/>
      </c>
      <c r="R118" s="157" t="str">
        <f>IF(ISBLANK(INNDATA!F163),"",IF(INNDATA!C33="Ja",(UTDATA!M118/Beregninger!L97),(UTDATA!M118/Beregninger!C109)))</f>
        <v/>
      </c>
      <c r="S118" s="157" t="str">
        <f>IF(ISBLANK(INNDATA!F163),"",IF(INNDATA!C33="Ja",(UTDATA!N118/Beregninger!L131),(UTDATA!N118/Beregninger!C143)))</f>
        <v/>
      </c>
      <c r="T118" s="162" t="str">
        <f>IF(ISBLANK(INNDATA!F163),"",IF(INNDATA!C33="Ja",(UTDATA!O118/Beregninger!L165),(UTDATA!O118/Beregninger!C177)))</f>
        <v/>
      </c>
      <c r="U118" s="82"/>
      <c r="V118" s="82"/>
      <c r="W118" s="82"/>
      <c r="X118" s="88"/>
    </row>
    <row r="119" spans="1:24" ht="11.25" customHeight="1">
      <c r="A119" s="88"/>
      <c r="B119" s="82"/>
      <c r="C119" s="84" t="str">
        <f>IF(ISBLANK(INNDATA!C164),"",INNDATA!C164)</f>
        <v/>
      </c>
      <c r="D119" s="213" t="str">
        <f>IF(ISBLANK(INNDATA!D164),"",INNDATA!D164)</f>
        <v>Varmtvann sanitær sirk 1</v>
      </c>
      <c r="E119" s="214"/>
      <c r="F119" s="44" t="str">
        <f>IF(ISBLANK(INNDATA!F164),"",INNDATA!H164*INNDATA!F164)</f>
        <v/>
      </c>
      <c r="G119" s="45" t="str">
        <f>IF(ISBLANK(INNDATA!F164),"",INNDATA!J164*INNDATA!F164)</f>
        <v/>
      </c>
      <c r="H119" s="45" t="str">
        <f>IF(ISBLANK(INNDATA!F164),"",INNDATA!F164*INNDATA!L164)</f>
        <v/>
      </c>
      <c r="I119" s="45" t="str">
        <f>IF(ISBLANK(INNDATA!F164),"",INNDATA!F164*INNDATA!N164)</f>
        <v/>
      </c>
      <c r="J119" s="45" t="str">
        <f>IF(ISBLANK(INNDATA!F164),"",INNDATA!F164*INNDATA!P164)</f>
        <v/>
      </c>
      <c r="K119" s="44" t="str">
        <f>IF(ISBLANK(INNDATA!F164),"",F119*INNDATA!G164)</f>
        <v/>
      </c>
      <c r="L119" s="45" t="str">
        <f>IF(ISBLANK(INNDATA!F164),"",G119*INNDATA!I164)</f>
        <v/>
      </c>
      <c r="M119" s="45" t="str">
        <f>IF(ISBLANK(INNDATA!F164),"",H119*INNDATA!K164)</f>
        <v/>
      </c>
      <c r="N119" s="45" t="str">
        <f>IF(ISBLANK(INNDATA!F164),"",I119*INNDATA!M164)</f>
        <v/>
      </c>
      <c r="O119" s="146" t="str">
        <f>IF(ISBLANK(INNDATA!F164),"",J119*INNDATA!O164)</f>
        <v/>
      </c>
      <c r="P119" s="150" t="str">
        <f>IF(ISBLANK(INNDATA!F164),"",IF(INNDATA!C33="Ja",(UTDATA!K119/Beregninger!L29),(UTDATA!K119/Beregninger!C41)))</f>
        <v/>
      </c>
      <c r="Q119" s="151" t="str">
        <f>IF(ISBLANK(INNDATA!F164),"",IF(INNDATA!C33="Ja",(UTDATA!L119/Beregninger!L63),(UTDATA!L119/Beregninger!C75)))</f>
        <v/>
      </c>
      <c r="R119" s="157" t="str">
        <f>IF(ISBLANK(INNDATA!F164),"",IF(INNDATA!C33="Ja",(UTDATA!M119/Beregninger!L97),(UTDATA!M119/Beregninger!C109)))</f>
        <v/>
      </c>
      <c r="S119" s="157" t="str">
        <f>IF(ISBLANK(INNDATA!F164),"",IF(INNDATA!C33="Ja",(UTDATA!N119/Beregninger!L131),(UTDATA!N119/Beregninger!C143)))</f>
        <v/>
      </c>
      <c r="T119" s="162" t="str">
        <f>IF(ISBLANK(INNDATA!F164),"",IF(INNDATA!C33="Ja",(UTDATA!O119/Beregninger!L165),(UTDATA!O119/Beregninger!C177)))</f>
        <v/>
      </c>
      <c r="U119" s="82"/>
      <c r="V119" s="82"/>
      <c r="W119" s="82"/>
      <c r="X119" s="88"/>
    </row>
    <row r="120" spans="1:24" ht="11.25" customHeight="1">
      <c r="A120" s="88"/>
      <c r="B120" s="82"/>
      <c r="C120" s="84" t="str">
        <f>IF(ISBLANK(INNDATA!C165),"",INNDATA!C165)</f>
        <v/>
      </c>
      <c r="D120" s="213" t="str">
        <f>IF(ISBLANK(INNDATA!D165),"",INNDATA!D165)</f>
        <v>Varmtvann sanitær sirk 2</v>
      </c>
      <c r="E120" s="214"/>
      <c r="F120" s="44" t="str">
        <f>IF(ISBLANK(INNDATA!F165),"",INNDATA!H165*INNDATA!F165)</f>
        <v/>
      </c>
      <c r="G120" s="45" t="str">
        <f>IF(ISBLANK(INNDATA!F165),"",INNDATA!J165*INNDATA!F165)</f>
        <v/>
      </c>
      <c r="H120" s="45" t="str">
        <f>IF(ISBLANK(INNDATA!F165),"",INNDATA!F165*INNDATA!L165)</f>
        <v/>
      </c>
      <c r="I120" s="45" t="str">
        <f>IF(ISBLANK(INNDATA!F165),"",INNDATA!F165*INNDATA!N165)</f>
        <v/>
      </c>
      <c r="J120" s="45" t="str">
        <f>IF(ISBLANK(INNDATA!F165),"",INNDATA!F165*INNDATA!P165)</f>
        <v/>
      </c>
      <c r="K120" s="44" t="str">
        <f>IF(ISBLANK(INNDATA!F165),"",F120*INNDATA!G165)</f>
        <v/>
      </c>
      <c r="L120" s="45" t="str">
        <f>IF(ISBLANK(INNDATA!F165),"",G120*INNDATA!I165)</f>
        <v/>
      </c>
      <c r="M120" s="45" t="str">
        <f>IF(ISBLANK(INNDATA!F165),"",H120*INNDATA!K165)</f>
        <v/>
      </c>
      <c r="N120" s="45" t="str">
        <f>IF(ISBLANK(INNDATA!F165),"",I120*INNDATA!M165)</f>
        <v/>
      </c>
      <c r="O120" s="146" t="str">
        <f>IF(ISBLANK(INNDATA!F165),"",J120*INNDATA!O165)</f>
        <v/>
      </c>
      <c r="P120" s="150" t="str">
        <f>IF(ISBLANK(INNDATA!F165),"",IF(INNDATA!C33="Ja",(UTDATA!K120/Beregninger!L29),(UTDATA!K120/Beregninger!C41)))</f>
        <v/>
      </c>
      <c r="Q120" s="151" t="str">
        <f>IF(ISBLANK(INNDATA!F165),"",IF(INNDATA!C33="Ja",(UTDATA!L120/Beregninger!L63),(UTDATA!L120/Beregninger!C75)))</f>
        <v/>
      </c>
      <c r="R120" s="157" t="str">
        <f>IF(ISBLANK(INNDATA!F165),"",IF(INNDATA!C33="Ja",(UTDATA!M120/Beregninger!L97),(UTDATA!M120/Beregninger!C109)))</f>
        <v/>
      </c>
      <c r="S120" s="157" t="str">
        <f>IF(ISBLANK(INNDATA!F165),"",IF(INNDATA!C33="Ja",(UTDATA!N120/Beregninger!L131),(UTDATA!N120/Beregninger!C143)))</f>
        <v/>
      </c>
      <c r="T120" s="162" t="str">
        <f>IF(ISBLANK(INNDATA!F165),"",IF(INNDATA!C33="Ja",(UTDATA!O120/Beregninger!L165),(UTDATA!O120/Beregninger!C177)))</f>
        <v/>
      </c>
      <c r="U120" s="82"/>
      <c r="V120" s="82"/>
      <c r="W120" s="82"/>
      <c r="X120" s="88"/>
    </row>
    <row r="121" spans="1:24" ht="11.25" customHeight="1">
      <c r="A121" s="88"/>
      <c r="B121" s="82"/>
      <c r="C121" s="84" t="str">
        <f>IF(ISBLANK(INNDATA!C166),"",INNDATA!C166)</f>
        <v/>
      </c>
      <c r="D121" s="213" t="str">
        <f>IF(ISBLANK(INNDATA!D166),"",INNDATA!D166)</f>
        <v>Varmtvann fra pyrokjel</v>
      </c>
      <c r="E121" s="214"/>
      <c r="F121" s="44" t="str">
        <f>IF(ISBLANK(INNDATA!F166),"",INNDATA!H166*INNDATA!F166)</f>
        <v/>
      </c>
      <c r="G121" s="45" t="str">
        <f>IF(ISBLANK(INNDATA!F166),"",INNDATA!J166*INNDATA!F166)</f>
        <v/>
      </c>
      <c r="H121" s="45" t="str">
        <f>IF(ISBLANK(INNDATA!F166),"",INNDATA!F166*INNDATA!L166)</f>
        <v/>
      </c>
      <c r="I121" s="45" t="str">
        <f>IF(ISBLANK(INNDATA!F166),"",INNDATA!F166*INNDATA!N166)</f>
        <v/>
      </c>
      <c r="J121" s="45" t="str">
        <f>IF(ISBLANK(INNDATA!F166),"",INNDATA!F166*INNDATA!P166)</f>
        <v/>
      </c>
      <c r="K121" s="44" t="str">
        <f>IF(ISBLANK(INNDATA!F166),"",F121*INNDATA!G166)</f>
        <v/>
      </c>
      <c r="L121" s="45" t="str">
        <f>IF(ISBLANK(INNDATA!F166),"",G121*INNDATA!I166)</f>
        <v/>
      </c>
      <c r="M121" s="45" t="str">
        <f>IF(ISBLANK(INNDATA!F166),"",H121*INNDATA!K166)</f>
        <v/>
      </c>
      <c r="N121" s="45" t="str">
        <f>IF(ISBLANK(INNDATA!F166),"",I121*INNDATA!M166)</f>
        <v/>
      </c>
      <c r="O121" s="146" t="str">
        <f>IF(ISBLANK(INNDATA!F166),"",J121*INNDATA!O166)</f>
        <v/>
      </c>
      <c r="P121" s="150" t="str">
        <f>IF(ISBLANK(INNDATA!F166),"",IF(INNDATA!C33="Ja",(UTDATA!K121/Beregninger!L29),(UTDATA!K121/Beregninger!C41)))</f>
        <v/>
      </c>
      <c r="Q121" s="151" t="str">
        <f>IF(ISBLANK(INNDATA!F166),"",IF(INNDATA!C33="Ja",(UTDATA!L121/Beregninger!L63),(UTDATA!L121/Beregninger!C75)))</f>
        <v/>
      </c>
      <c r="R121" s="157" t="str">
        <f>IF(ISBLANK(INNDATA!F166),"",IF(INNDATA!C33="Ja",(UTDATA!M121/Beregninger!L97),(UTDATA!M121/Beregninger!C109)))</f>
        <v/>
      </c>
      <c r="S121" s="157" t="str">
        <f>IF(ISBLANK(INNDATA!F166),"",IF(INNDATA!C33="Ja",(UTDATA!N121/Beregninger!L131),(UTDATA!N121/Beregninger!C143)))</f>
        <v/>
      </c>
      <c r="T121" s="162" t="str">
        <f>IF(ISBLANK(INNDATA!F166),"",IF(INNDATA!C33="Ja",(UTDATA!O121/Beregninger!L165),(UTDATA!O121/Beregninger!C177)))</f>
        <v/>
      </c>
      <c r="U121" s="82"/>
      <c r="V121" s="82"/>
      <c r="W121" s="82"/>
      <c r="X121" s="88"/>
    </row>
    <row r="122" spans="1:24" ht="11.25" customHeight="1">
      <c r="A122" s="88"/>
      <c r="B122" s="82"/>
      <c r="C122" s="84" t="str">
        <f>IF(ISBLANK(INNDATA!C167),"",INNDATA!C167)</f>
        <v/>
      </c>
      <c r="D122" s="213" t="str">
        <f>IF(ISBLANK(INNDATA!D167),"",INNDATA!D167)</f>
        <v>Fødepumpe</v>
      </c>
      <c r="E122" s="214"/>
      <c r="F122" s="44" t="str">
        <f>IF(ISBLANK(INNDATA!F167),"",INNDATA!H167*INNDATA!F167)</f>
        <v/>
      </c>
      <c r="G122" s="45" t="str">
        <f>IF(ISBLANK(INNDATA!F167),"",INNDATA!J167*INNDATA!F167)</f>
        <v/>
      </c>
      <c r="H122" s="45" t="str">
        <f>IF(ISBLANK(INNDATA!F167),"",INNDATA!F167*INNDATA!L167)</f>
        <v/>
      </c>
      <c r="I122" s="45" t="str">
        <f>IF(ISBLANK(INNDATA!F167),"",INNDATA!F167*INNDATA!N167)</f>
        <v/>
      </c>
      <c r="J122" s="45" t="str">
        <f>IF(ISBLANK(INNDATA!F167),"",INNDATA!F167*INNDATA!P167)</f>
        <v/>
      </c>
      <c r="K122" s="44" t="str">
        <f>IF(ISBLANK(INNDATA!F167),"",F122*INNDATA!G167)</f>
        <v/>
      </c>
      <c r="L122" s="45" t="str">
        <f>IF(ISBLANK(INNDATA!F167),"",G122*INNDATA!I167)</f>
        <v/>
      </c>
      <c r="M122" s="45" t="str">
        <f>IF(ISBLANK(INNDATA!F167),"",H122*INNDATA!K167)</f>
        <v/>
      </c>
      <c r="N122" s="45" t="str">
        <f>IF(ISBLANK(INNDATA!F167),"",I122*INNDATA!M167)</f>
        <v/>
      </c>
      <c r="O122" s="146" t="str">
        <f>IF(ISBLANK(INNDATA!F167),"",J122*INNDATA!O167)</f>
        <v/>
      </c>
      <c r="P122" s="150" t="str">
        <f>IF(ISBLANK(INNDATA!F167),"",IF(INNDATA!C33="Ja",(UTDATA!K122/Beregninger!L29),(UTDATA!K122/Beregninger!C41)))</f>
        <v/>
      </c>
      <c r="Q122" s="151" t="str">
        <f>IF(ISBLANK(INNDATA!F167),"",IF(INNDATA!C33="Ja",(UTDATA!L122/Beregninger!L63),(UTDATA!L122/Beregninger!C75)))</f>
        <v/>
      </c>
      <c r="R122" s="157" t="str">
        <f>IF(ISBLANK(INNDATA!F167),"",IF(INNDATA!C33="Ja",(UTDATA!M122/Beregninger!L97),(UTDATA!M122/Beregninger!C109)))</f>
        <v/>
      </c>
      <c r="S122" s="157" t="str">
        <f>IF(ISBLANK(INNDATA!F167),"",IF(INNDATA!C33="Ja",(UTDATA!N122/Beregninger!L131),(UTDATA!N122/Beregninger!C143)))</f>
        <v/>
      </c>
      <c r="T122" s="162" t="str">
        <f>IF(ISBLANK(INNDATA!F167),"",IF(INNDATA!C33="Ja",(UTDATA!O122/Beregninger!L165),(UTDATA!O122/Beregninger!C177)))</f>
        <v/>
      </c>
      <c r="U122" s="82"/>
      <c r="V122" s="82"/>
      <c r="W122" s="82"/>
      <c r="X122" s="88"/>
    </row>
    <row r="123" spans="1:24" ht="11.25" customHeight="1">
      <c r="A123" s="88"/>
      <c r="B123" s="82"/>
      <c r="C123" s="84" t="str">
        <f>IF(ISBLANK(INNDATA!C168),"",INNDATA!C168)</f>
        <v/>
      </c>
      <c r="D123" s="213" t="str">
        <f>IF(ISBLANK(INNDATA!D168),"",INNDATA!D168)</f>
        <v>SMO pumpe HVM STB</v>
      </c>
      <c r="E123" s="214"/>
      <c r="F123" s="44" t="str">
        <f>IF(ISBLANK(INNDATA!F168),"",INNDATA!H168*INNDATA!F168)</f>
        <v/>
      </c>
      <c r="G123" s="45" t="str">
        <f>IF(ISBLANK(INNDATA!F168),"",INNDATA!J168*INNDATA!F168)</f>
        <v/>
      </c>
      <c r="H123" s="45" t="str">
        <f>IF(ISBLANK(INNDATA!F168),"",INNDATA!F168*INNDATA!L168)</f>
        <v/>
      </c>
      <c r="I123" s="45" t="str">
        <f>IF(ISBLANK(INNDATA!F168),"",INNDATA!F168*INNDATA!N168)</f>
        <v/>
      </c>
      <c r="J123" s="45" t="str">
        <f>IF(ISBLANK(INNDATA!F168),"",INNDATA!F168*INNDATA!P168)</f>
        <v/>
      </c>
      <c r="K123" s="44" t="str">
        <f>IF(ISBLANK(INNDATA!F168),"",F123*INNDATA!G168)</f>
        <v/>
      </c>
      <c r="L123" s="45" t="str">
        <f>IF(ISBLANK(INNDATA!F168),"",G123*INNDATA!I168)</f>
        <v/>
      </c>
      <c r="M123" s="45" t="str">
        <f>IF(ISBLANK(INNDATA!F168),"",H123*INNDATA!K168)</f>
        <v/>
      </c>
      <c r="N123" s="45" t="str">
        <f>IF(ISBLANK(INNDATA!F168),"",I123*INNDATA!M168)</f>
        <v/>
      </c>
      <c r="O123" s="146" t="str">
        <f>IF(ISBLANK(INNDATA!F168),"",J123*INNDATA!O168)</f>
        <v/>
      </c>
      <c r="P123" s="150" t="str">
        <f>IF(ISBLANK(INNDATA!F168),"",IF(INNDATA!C33="Ja",(UTDATA!K123/Beregninger!L29),(UTDATA!K123/Beregninger!C41)))</f>
        <v/>
      </c>
      <c r="Q123" s="151" t="str">
        <f>IF(ISBLANK(INNDATA!F168),"",IF(INNDATA!C33="Ja",(UTDATA!L123/Beregninger!L63),(UTDATA!L123/Beregninger!C75)))</f>
        <v/>
      </c>
      <c r="R123" s="157" t="str">
        <f>IF(ISBLANK(INNDATA!F168),"",IF(INNDATA!C33="Ja",(UTDATA!M123/Beregninger!L97),(UTDATA!M123/Beregninger!C109)))</f>
        <v/>
      </c>
      <c r="S123" s="157" t="str">
        <f>IF(ISBLANK(INNDATA!F168),"",IF(INNDATA!C33="Ja",(UTDATA!N123/Beregninger!L131),(UTDATA!N123/Beregninger!C143)))</f>
        <v/>
      </c>
      <c r="T123" s="162" t="str">
        <f>IF(ISBLANK(INNDATA!F168),"",IF(INNDATA!C33="Ja",(UTDATA!O123/Beregninger!L165),(UTDATA!O123/Beregninger!C177)))</f>
        <v/>
      </c>
      <c r="U123" s="82"/>
      <c r="V123" s="82"/>
      <c r="W123" s="82"/>
      <c r="X123" s="88"/>
    </row>
    <row r="124" spans="1:24" ht="11.25" customHeight="1">
      <c r="A124" s="88"/>
      <c r="B124" s="82"/>
      <c r="C124" s="84" t="str">
        <f>IF(ISBLANK(INNDATA!C169),"",INNDATA!C169)</f>
        <v/>
      </c>
      <c r="D124" s="213" t="str">
        <f>IF(ISBLANK(INNDATA!D169),"",INNDATA!D169)</f>
        <v>Fødepumpe HVM STB</v>
      </c>
      <c r="E124" s="214"/>
      <c r="F124" s="44" t="str">
        <f>IF(ISBLANK(INNDATA!F169),"",INNDATA!H169*INNDATA!F169)</f>
        <v/>
      </c>
      <c r="G124" s="45" t="str">
        <f>IF(ISBLANK(INNDATA!F169),"",INNDATA!J169*INNDATA!F169)</f>
        <v/>
      </c>
      <c r="H124" s="45" t="str">
        <f>IF(ISBLANK(INNDATA!F169),"",INNDATA!F169*INNDATA!L169)</f>
        <v/>
      </c>
      <c r="I124" s="45" t="str">
        <f>IF(ISBLANK(INNDATA!F169),"",INNDATA!F169*INNDATA!N169)</f>
        <v/>
      </c>
      <c r="J124" s="45" t="str">
        <f>IF(ISBLANK(INNDATA!F169),"",INNDATA!F169*INNDATA!P169)</f>
        <v/>
      </c>
      <c r="K124" s="44" t="str">
        <f>IF(ISBLANK(INNDATA!F169),"",F124*INNDATA!G169)</f>
        <v/>
      </c>
      <c r="L124" s="45" t="str">
        <f>IF(ISBLANK(INNDATA!F169),"",G124*INNDATA!I169)</f>
        <v/>
      </c>
      <c r="M124" s="45" t="str">
        <f>IF(ISBLANK(INNDATA!F169),"",H124*INNDATA!K169)</f>
        <v/>
      </c>
      <c r="N124" s="45" t="str">
        <f>IF(ISBLANK(INNDATA!F169),"",I124*INNDATA!M169)</f>
        <v/>
      </c>
      <c r="O124" s="146" t="str">
        <f>IF(ISBLANK(INNDATA!F169),"",J124*INNDATA!O169)</f>
        <v/>
      </c>
      <c r="P124" s="150" t="str">
        <f>IF(ISBLANK(INNDATA!F169),"",IF(INNDATA!C33="Ja",(UTDATA!K124/Beregninger!L29),(UTDATA!K124/Beregninger!C41)))</f>
        <v/>
      </c>
      <c r="Q124" s="151" t="str">
        <f>IF(ISBLANK(INNDATA!F169),"",IF(INNDATA!C33="Ja",(UTDATA!L124/Beregninger!L63),(UTDATA!L124/Beregninger!C75)))</f>
        <v/>
      </c>
      <c r="R124" s="157" t="str">
        <f>IF(ISBLANK(INNDATA!F169),"",IF(INNDATA!C33="Ja",(UTDATA!M124/Beregninger!L97),(UTDATA!M124/Beregninger!C109)))</f>
        <v/>
      </c>
      <c r="S124" s="157" t="str">
        <f>IF(ISBLANK(INNDATA!F169),"",IF(INNDATA!C33="Ja",(UTDATA!N124/Beregninger!L131),(UTDATA!N124/Beregninger!C143)))</f>
        <v/>
      </c>
      <c r="T124" s="162" t="str">
        <f>IF(ISBLANK(INNDATA!F169),"",IF(INNDATA!C33="Ja",(UTDATA!O124/Beregninger!L165),(UTDATA!O124/Beregninger!C177)))</f>
        <v/>
      </c>
      <c r="U124" s="82"/>
      <c r="V124" s="82"/>
      <c r="W124" s="82"/>
      <c r="X124" s="88"/>
    </row>
    <row r="125" spans="1:24" ht="11.25" customHeight="1">
      <c r="A125" s="88"/>
      <c r="B125" s="82"/>
      <c r="C125" s="84" t="str">
        <f>IF(ISBLANK(INNDATA!C170),"",INNDATA!C170)</f>
        <v/>
      </c>
      <c r="D125" s="213" t="str">
        <f>IF(ISBLANK(INNDATA!D170),"",INNDATA!D170)</f>
        <v>Brennolje transferpumpe</v>
      </c>
      <c r="E125" s="214"/>
      <c r="F125" s="44" t="str">
        <f>IF(ISBLANK(INNDATA!F170),"",INNDATA!H170*INNDATA!F170)</f>
        <v/>
      </c>
      <c r="G125" s="45" t="str">
        <f>IF(ISBLANK(INNDATA!F170),"",INNDATA!J170*INNDATA!F170)</f>
        <v/>
      </c>
      <c r="H125" s="45" t="str">
        <f>IF(ISBLANK(INNDATA!F170),"",INNDATA!F170*INNDATA!L170)</f>
        <v/>
      </c>
      <c r="I125" s="45" t="str">
        <f>IF(ISBLANK(INNDATA!F170),"",INNDATA!F170*INNDATA!N170)</f>
        <v/>
      </c>
      <c r="J125" s="45" t="str">
        <f>IF(ISBLANK(INNDATA!F170),"",INNDATA!F170*INNDATA!P170)</f>
        <v/>
      </c>
      <c r="K125" s="44" t="str">
        <f>IF(ISBLANK(INNDATA!F170),"",F125*INNDATA!G170)</f>
        <v/>
      </c>
      <c r="L125" s="45" t="str">
        <f>IF(ISBLANK(INNDATA!F170),"",G125*INNDATA!I170)</f>
        <v/>
      </c>
      <c r="M125" s="45" t="str">
        <f>IF(ISBLANK(INNDATA!F170),"",H125*INNDATA!K170)</f>
        <v/>
      </c>
      <c r="N125" s="45" t="str">
        <f>IF(ISBLANK(INNDATA!F170),"",I125*INNDATA!M170)</f>
        <v/>
      </c>
      <c r="O125" s="146" t="str">
        <f>IF(ISBLANK(INNDATA!F170),"",J125*INNDATA!O170)</f>
        <v/>
      </c>
      <c r="P125" s="150" t="str">
        <f>IF(ISBLANK(INNDATA!F170),"",IF(INNDATA!C33="Ja",(UTDATA!K125/Beregninger!L29),(UTDATA!K125/Beregninger!C41)))</f>
        <v/>
      </c>
      <c r="Q125" s="151" t="str">
        <f>IF(ISBLANK(INNDATA!F170),"",IF(INNDATA!C33="Ja",(UTDATA!L125/Beregninger!L63),(UTDATA!L125/Beregninger!C75)))</f>
        <v/>
      </c>
      <c r="R125" s="157" t="str">
        <f>IF(ISBLANK(INNDATA!F170),"",IF(INNDATA!C33="Ja",(UTDATA!M125/Beregninger!L97),(UTDATA!M125/Beregninger!C109)))</f>
        <v/>
      </c>
      <c r="S125" s="157" t="str">
        <f>IF(ISBLANK(INNDATA!F170),"",IF(INNDATA!C33="Ja",(UTDATA!N125/Beregninger!L131),(UTDATA!N125/Beregninger!C143)))</f>
        <v/>
      </c>
      <c r="T125" s="162" t="str">
        <f>IF(ISBLANK(INNDATA!F170),"",IF(INNDATA!C33="Ja",(UTDATA!O125/Beregninger!L165),(UTDATA!O125/Beregninger!C177)))</f>
        <v/>
      </c>
      <c r="U125" s="82"/>
      <c r="V125" s="82"/>
      <c r="W125" s="82"/>
      <c r="X125" s="88"/>
    </row>
    <row r="126" spans="1:24" ht="11.25" customHeight="1">
      <c r="A126" s="88"/>
      <c r="B126" s="82"/>
      <c r="C126" s="84" t="str">
        <f>IF(ISBLANK(INNDATA!C171),"",INNDATA!C171)</f>
        <v/>
      </c>
      <c r="D126" s="213" t="str">
        <f>IF(ISBLANK(INNDATA!D171),"",INNDATA!D171)</f>
        <v/>
      </c>
      <c r="E126" s="214"/>
      <c r="F126" s="44" t="str">
        <f>IF(ISBLANK(INNDATA!F171),"",INNDATA!H171*INNDATA!F171)</f>
        <v/>
      </c>
      <c r="G126" s="45" t="str">
        <f>IF(ISBLANK(INNDATA!F171),"",INNDATA!J171*INNDATA!F171)</f>
        <v/>
      </c>
      <c r="H126" s="45" t="str">
        <f>IF(ISBLANK(INNDATA!F171),"",INNDATA!F171*INNDATA!L171)</f>
        <v/>
      </c>
      <c r="I126" s="45" t="str">
        <f>IF(ISBLANK(INNDATA!F171),"",INNDATA!F171*INNDATA!N171)</f>
        <v/>
      </c>
      <c r="J126" s="45" t="str">
        <f>IF(ISBLANK(INNDATA!F171),"",INNDATA!F171*INNDATA!P171)</f>
        <v/>
      </c>
      <c r="K126" s="44" t="str">
        <f>IF(ISBLANK(INNDATA!F171),"",F126*INNDATA!G171)</f>
        <v/>
      </c>
      <c r="L126" s="45" t="str">
        <f>IF(ISBLANK(INNDATA!F171),"",G126*INNDATA!I171)</f>
        <v/>
      </c>
      <c r="M126" s="45" t="str">
        <f>IF(ISBLANK(INNDATA!F171),"",H126*INNDATA!K171)</f>
        <v/>
      </c>
      <c r="N126" s="45" t="str">
        <f>IF(ISBLANK(INNDATA!F171),"",I126*INNDATA!M171)</f>
        <v/>
      </c>
      <c r="O126" s="146" t="str">
        <f>IF(ISBLANK(INNDATA!F171),"",J126*INNDATA!O171)</f>
        <v/>
      </c>
      <c r="P126" s="150" t="str">
        <f>IF(ISBLANK(INNDATA!F171),"",IF(INNDATA!C33="Ja",(UTDATA!K126/Beregninger!L29),(UTDATA!K126/Beregninger!C41)))</f>
        <v/>
      </c>
      <c r="Q126" s="151" t="str">
        <f>IF(ISBLANK(INNDATA!F171),"",IF(INNDATA!C33="Ja",(UTDATA!L126/Beregninger!L63),(UTDATA!L126/Beregninger!C75)))</f>
        <v/>
      </c>
      <c r="R126" s="157" t="str">
        <f>IF(ISBLANK(INNDATA!F171),"",IF(INNDATA!C33="Ja",(UTDATA!M126/Beregninger!L97),(UTDATA!M126/Beregninger!C109)))</f>
        <v/>
      </c>
      <c r="S126" s="157" t="str">
        <f>IF(ISBLANK(INNDATA!F171),"",IF(INNDATA!C33="Ja",(UTDATA!N126/Beregninger!L131),(UTDATA!N126/Beregninger!C143)))</f>
        <v/>
      </c>
      <c r="T126" s="162" t="str">
        <f>IF(ISBLANK(INNDATA!F171),"",IF(INNDATA!C33="Ja",(UTDATA!O126/Beregninger!L165),(UTDATA!O126/Beregninger!C177)))</f>
        <v/>
      </c>
      <c r="U126" s="82"/>
      <c r="V126" s="82"/>
      <c r="W126" s="82"/>
      <c r="X126" s="88"/>
    </row>
    <row r="127" spans="1:24" ht="11.25" customHeight="1">
      <c r="A127" s="88"/>
      <c r="B127" s="82"/>
      <c r="C127" s="84" t="str">
        <f>IF(ISBLANK(INNDATA!C172),"",INNDATA!C172)</f>
        <v/>
      </c>
      <c r="D127" s="213" t="str">
        <f>IF(ISBLANK(INNDATA!D172),"",INNDATA!D172)</f>
        <v>HT STB kjøl HVM FV</v>
      </c>
      <c r="E127" s="214"/>
      <c r="F127" s="44" t="str">
        <f>IF(ISBLANK(INNDATA!F172),"",INNDATA!H172*INNDATA!F172)</f>
        <v/>
      </c>
      <c r="G127" s="45" t="str">
        <f>IF(ISBLANK(INNDATA!F172),"",INNDATA!J172*INNDATA!F172)</f>
        <v/>
      </c>
      <c r="H127" s="45" t="str">
        <f>IF(ISBLANK(INNDATA!F172),"",INNDATA!F172*INNDATA!L172)</f>
        <v/>
      </c>
      <c r="I127" s="45" t="str">
        <f>IF(ISBLANK(INNDATA!F172),"",INNDATA!F172*INNDATA!N172)</f>
        <v/>
      </c>
      <c r="J127" s="45" t="str">
        <f>IF(ISBLANK(INNDATA!F172),"",INNDATA!F172*INNDATA!P172)</f>
        <v/>
      </c>
      <c r="K127" s="44" t="str">
        <f>IF(ISBLANK(INNDATA!F172),"",F127*INNDATA!G172)</f>
        <v/>
      </c>
      <c r="L127" s="45" t="str">
        <f>IF(ISBLANK(INNDATA!F172),"",G127*INNDATA!I172)</f>
        <v/>
      </c>
      <c r="M127" s="45" t="str">
        <f>IF(ISBLANK(INNDATA!F172),"",H127*INNDATA!K172)</f>
        <v/>
      </c>
      <c r="N127" s="45" t="str">
        <f>IF(ISBLANK(INNDATA!F172),"",I127*INNDATA!M172)</f>
        <v/>
      </c>
      <c r="O127" s="146" t="str">
        <f>IF(ISBLANK(INNDATA!F172),"",J127*INNDATA!O172)</f>
        <v/>
      </c>
      <c r="P127" s="150" t="str">
        <f>IF(ISBLANK(INNDATA!F172),"",IF(INNDATA!C33="Ja",(UTDATA!K127/Beregninger!L29),(UTDATA!K127/Beregninger!C41)))</f>
        <v/>
      </c>
      <c r="Q127" s="151" t="str">
        <f>IF(ISBLANK(INNDATA!F172),"",IF(INNDATA!C33="Ja",(UTDATA!L127/Beregninger!L63),(UTDATA!L127/Beregninger!C75)))</f>
        <v/>
      </c>
      <c r="R127" s="157" t="str">
        <f>IF(ISBLANK(INNDATA!F172),"",IF(INNDATA!C33="Ja",(UTDATA!M127/Beregninger!L97),(UTDATA!M127/Beregninger!C109)))</f>
        <v/>
      </c>
      <c r="S127" s="157" t="str">
        <f>IF(ISBLANK(INNDATA!F172),"",IF(INNDATA!C33="Ja",(UTDATA!N127/Beregninger!L131),(UTDATA!N127/Beregninger!C143)))</f>
        <v/>
      </c>
      <c r="T127" s="162" t="str">
        <f>IF(ISBLANK(INNDATA!F172),"",IF(INNDATA!C33="Ja",(UTDATA!O127/Beregninger!L165),(UTDATA!O127/Beregninger!C177)))</f>
        <v/>
      </c>
      <c r="U127" s="82"/>
      <c r="V127" s="82"/>
      <c r="W127" s="82"/>
      <c r="X127" s="88"/>
    </row>
    <row r="128" spans="1:24" ht="11.25" customHeight="1">
      <c r="A128" s="88"/>
      <c r="B128" s="82"/>
      <c r="C128" s="84" t="str">
        <f>IF(ISBLANK(INNDATA!C173),"",INNDATA!C173)</f>
        <v/>
      </c>
      <c r="D128" s="213" t="str">
        <f>IF(ISBLANK(INNDATA!D173),"",INNDATA!D173)</f>
        <v>LT STB kjøl HVM  FV</v>
      </c>
      <c r="E128" s="214"/>
      <c r="F128" s="44" t="str">
        <f>IF(ISBLANK(INNDATA!F173),"",INNDATA!H173*INNDATA!F173)</f>
        <v/>
      </c>
      <c r="G128" s="45" t="str">
        <f>IF(ISBLANK(INNDATA!F173),"",INNDATA!J173*INNDATA!F173)</f>
        <v/>
      </c>
      <c r="H128" s="45" t="str">
        <f>IF(ISBLANK(INNDATA!F173),"",INNDATA!F173*INNDATA!L173)</f>
        <v/>
      </c>
      <c r="I128" s="45" t="str">
        <f>IF(ISBLANK(INNDATA!F173),"",INNDATA!F173*INNDATA!N173)</f>
        <v/>
      </c>
      <c r="J128" s="45" t="str">
        <f>IF(ISBLANK(INNDATA!F173),"",INNDATA!F173*INNDATA!P173)</f>
        <v/>
      </c>
      <c r="K128" s="44" t="str">
        <f>IF(ISBLANK(INNDATA!F173),"",F128*INNDATA!G173)</f>
        <v/>
      </c>
      <c r="L128" s="45" t="str">
        <f>IF(ISBLANK(INNDATA!F173),"",G128*INNDATA!I173)</f>
        <v/>
      </c>
      <c r="M128" s="45" t="str">
        <f>IF(ISBLANK(INNDATA!F173),"",H128*INNDATA!K173)</f>
        <v/>
      </c>
      <c r="N128" s="45" t="str">
        <f>IF(ISBLANK(INNDATA!F173),"",I128*INNDATA!M173)</f>
        <v/>
      </c>
      <c r="O128" s="146" t="str">
        <f>IF(ISBLANK(INNDATA!F173),"",J128*INNDATA!O173)</f>
        <v/>
      </c>
      <c r="P128" s="150" t="str">
        <f>IF(ISBLANK(INNDATA!F173),"",IF(INNDATA!C33="Ja",(UTDATA!K128/Beregninger!L29),(UTDATA!K128/Beregninger!C41)))</f>
        <v/>
      </c>
      <c r="Q128" s="151" t="str">
        <f>IF(ISBLANK(INNDATA!F173),"",IF(INNDATA!C33="Ja",(UTDATA!L128/Beregninger!L63),(UTDATA!L128/Beregninger!C75)))</f>
        <v/>
      </c>
      <c r="R128" s="157" t="str">
        <f>IF(ISBLANK(INNDATA!F173),"",IF(INNDATA!C33="Ja",(UTDATA!M128/Beregninger!L97),(UTDATA!M128/Beregninger!C109)))</f>
        <v/>
      </c>
      <c r="S128" s="157" t="str">
        <f>IF(ISBLANK(INNDATA!F173),"",IF(INNDATA!C33="Ja",(UTDATA!N128/Beregninger!L131),(UTDATA!N128/Beregninger!C143)))</f>
        <v/>
      </c>
      <c r="T128" s="162" t="str">
        <f>IF(ISBLANK(INNDATA!F173),"",IF(INNDATA!C33="Ja",(UTDATA!O128/Beregninger!L165),(UTDATA!O128/Beregninger!C177)))</f>
        <v/>
      </c>
      <c r="U128" s="82"/>
      <c r="V128" s="82"/>
      <c r="W128" s="82"/>
      <c r="X128" s="88"/>
    </row>
    <row r="129" spans="1:24" ht="11.25" customHeight="1">
      <c r="A129" s="88"/>
      <c r="B129" s="82"/>
      <c r="C129" s="84" t="str">
        <f>IF(ISBLANK(INNDATA!C174),"",INNDATA!C174)</f>
        <v/>
      </c>
      <c r="D129" s="213" t="str">
        <f>IF(ISBLANK(INNDATA!D174),"",INNDATA!D174)</f>
        <v>Sirk pumpe heating</v>
      </c>
      <c r="E129" s="214"/>
      <c r="F129" s="44" t="str">
        <f>IF(ISBLANK(INNDATA!F174),"",INNDATA!H174*INNDATA!F174)</f>
        <v/>
      </c>
      <c r="G129" s="45" t="str">
        <f>IF(ISBLANK(INNDATA!F174),"",INNDATA!J174*INNDATA!F174)</f>
        <v/>
      </c>
      <c r="H129" s="45" t="str">
        <f>IF(ISBLANK(INNDATA!F174),"",INNDATA!F174*INNDATA!L174)</f>
        <v/>
      </c>
      <c r="I129" s="45" t="str">
        <f>IF(ISBLANK(INNDATA!F174),"",INNDATA!F174*INNDATA!N174)</f>
        <v/>
      </c>
      <c r="J129" s="45" t="str">
        <f>IF(ISBLANK(INNDATA!F174),"",INNDATA!F174*INNDATA!P174)</f>
        <v/>
      </c>
      <c r="K129" s="44" t="str">
        <f>IF(ISBLANK(INNDATA!F174),"",F129*INNDATA!G174)</f>
        <v/>
      </c>
      <c r="L129" s="45" t="str">
        <f>IF(ISBLANK(INNDATA!F174),"",G129*INNDATA!I174)</f>
        <v/>
      </c>
      <c r="M129" s="45" t="str">
        <f>IF(ISBLANK(INNDATA!F174),"",H129*INNDATA!K174)</f>
        <v/>
      </c>
      <c r="N129" s="45" t="str">
        <f>IF(ISBLANK(INNDATA!F174),"",I129*INNDATA!M174)</f>
        <v/>
      </c>
      <c r="O129" s="146" t="str">
        <f>IF(ISBLANK(INNDATA!F174),"",J129*INNDATA!O174)</f>
        <v/>
      </c>
      <c r="P129" s="150" t="str">
        <f>IF(ISBLANK(INNDATA!F174),"",IF(INNDATA!C33="Ja",(UTDATA!K129/Beregninger!L29),(UTDATA!K129/Beregninger!C41)))</f>
        <v/>
      </c>
      <c r="Q129" s="151" t="str">
        <f>IF(ISBLANK(INNDATA!F174),"",IF(INNDATA!C33="Ja",(UTDATA!L129/Beregninger!L63),(UTDATA!L129/Beregninger!C75)))</f>
        <v/>
      </c>
      <c r="R129" s="157" t="str">
        <f>IF(ISBLANK(INNDATA!F174),"",IF(INNDATA!C33="Ja",(UTDATA!M129/Beregninger!L97),(UTDATA!M129/Beregninger!C109)))</f>
        <v/>
      </c>
      <c r="S129" s="157" t="str">
        <f>IF(ISBLANK(INNDATA!F174),"",IF(INNDATA!C33="Ja",(UTDATA!N129/Beregninger!L131),(UTDATA!N129/Beregninger!C143)))</f>
        <v/>
      </c>
      <c r="T129" s="162" t="str">
        <f>IF(ISBLANK(INNDATA!F174),"",IF(INNDATA!C33="Ja",(UTDATA!O129/Beregninger!L165),(UTDATA!O129/Beregninger!C177)))</f>
        <v/>
      </c>
      <c r="U129" s="82"/>
      <c r="V129" s="82"/>
      <c r="W129" s="82"/>
      <c r="X129" s="88"/>
    </row>
    <row r="130" spans="1:24" ht="11.25" customHeight="1">
      <c r="A130" s="88"/>
      <c r="B130" s="82"/>
      <c r="C130" s="84" t="str">
        <f>IF(ISBLANK(INNDATA!C175),"",INNDATA!C175)</f>
        <v>Workshop</v>
      </c>
      <c r="D130" s="213" t="str">
        <f>IF(ISBLANK(INNDATA!D175),"",INNDATA!D175)</f>
        <v>Lense jp 1</v>
      </c>
      <c r="E130" s="214"/>
      <c r="F130" s="44" t="str">
        <f>IF(ISBLANK(INNDATA!F175),"",INNDATA!H175*INNDATA!F175)</f>
        <v/>
      </c>
      <c r="G130" s="45" t="str">
        <f>IF(ISBLANK(INNDATA!F175),"",INNDATA!J175*INNDATA!F175)</f>
        <v/>
      </c>
      <c r="H130" s="45" t="str">
        <f>IF(ISBLANK(INNDATA!F175),"",INNDATA!F175*INNDATA!L175)</f>
        <v/>
      </c>
      <c r="I130" s="45" t="str">
        <f>IF(ISBLANK(INNDATA!F175),"",INNDATA!F175*INNDATA!N175)</f>
        <v/>
      </c>
      <c r="J130" s="45" t="str">
        <f>IF(ISBLANK(INNDATA!F175),"",INNDATA!F175*INNDATA!P175)</f>
        <v/>
      </c>
      <c r="K130" s="44" t="str">
        <f>IF(ISBLANK(INNDATA!F175),"",F130*INNDATA!G175)</f>
        <v/>
      </c>
      <c r="L130" s="45" t="str">
        <f>IF(ISBLANK(INNDATA!F175),"",G130*INNDATA!I175)</f>
        <v/>
      </c>
      <c r="M130" s="45" t="str">
        <f>IF(ISBLANK(INNDATA!F175),"",H130*INNDATA!K175)</f>
        <v/>
      </c>
      <c r="N130" s="45" t="str">
        <f>IF(ISBLANK(INNDATA!F175),"",I130*INNDATA!M175)</f>
        <v/>
      </c>
      <c r="O130" s="146" t="str">
        <f>IF(ISBLANK(INNDATA!F175),"",J130*INNDATA!O175)</f>
        <v/>
      </c>
      <c r="P130" s="150" t="str">
        <f>IF(ISBLANK(INNDATA!F175),"",IF(INNDATA!C33="Ja",(UTDATA!K130/Beregninger!L29),(UTDATA!K130/Beregninger!C41)))</f>
        <v/>
      </c>
      <c r="Q130" s="151" t="str">
        <f>IF(ISBLANK(INNDATA!F175),"",IF(INNDATA!C33="Ja",(UTDATA!L130/Beregninger!L63),(UTDATA!L130/Beregninger!C75)))</f>
        <v/>
      </c>
      <c r="R130" s="157" t="str">
        <f>IF(ISBLANK(INNDATA!F175),"",IF(INNDATA!C33="Ja",(UTDATA!M130/Beregninger!L97),(UTDATA!M130/Beregninger!C109)))</f>
        <v/>
      </c>
      <c r="S130" s="157" t="str">
        <f>IF(ISBLANK(INNDATA!F175),"",IF(INNDATA!C33="Ja",(UTDATA!N130/Beregninger!L131),(UTDATA!N130/Beregninger!C143)))</f>
        <v/>
      </c>
      <c r="T130" s="162" t="str">
        <f>IF(ISBLANK(INNDATA!F175),"",IF(INNDATA!C33="Ja",(UTDATA!O130/Beregninger!L165),(UTDATA!O130/Beregninger!C177)))</f>
        <v/>
      </c>
      <c r="U130" s="82"/>
      <c r="V130" s="82"/>
      <c r="W130" s="82"/>
      <c r="X130" s="88"/>
    </row>
    <row r="131" spans="1:24" ht="11.25" customHeight="1">
      <c r="A131" s="88"/>
      <c r="B131" s="82"/>
      <c r="C131" s="84" t="str">
        <f>IF(ISBLANK(INNDATA!C176),"",INNDATA!C176)</f>
        <v/>
      </c>
      <c r="D131" s="213" t="str">
        <f>IF(ISBLANK(INNDATA!D176),"",INNDATA!D176)</f>
        <v>Lense jp 2</v>
      </c>
      <c r="E131" s="214"/>
      <c r="F131" s="44" t="str">
        <f>IF(ISBLANK(INNDATA!F176),"",INNDATA!H176*INNDATA!F176)</f>
        <v/>
      </c>
      <c r="G131" s="45" t="str">
        <f>IF(ISBLANK(INNDATA!F176),"",INNDATA!J176*INNDATA!F176)</f>
        <v/>
      </c>
      <c r="H131" s="45" t="str">
        <f>IF(ISBLANK(INNDATA!F176),"",INNDATA!F176*INNDATA!L176)</f>
        <v/>
      </c>
      <c r="I131" s="45" t="str">
        <f>IF(ISBLANK(INNDATA!F176),"",INNDATA!F176*INNDATA!N176)</f>
        <v/>
      </c>
      <c r="J131" s="45" t="str">
        <f>IF(ISBLANK(INNDATA!F176),"",INNDATA!F176*INNDATA!P176)</f>
        <v/>
      </c>
      <c r="K131" s="44" t="str">
        <f>IF(ISBLANK(INNDATA!F176),"",F131*INNDATA!G176)</f>
        <v/>
      </c>
      <c r="L131" s="45" t="str">
        <f>IF(ISBLANK(INNDATA!F176),"",G131*INNDATA!I176)</f>
        <v/>
      </c>
      <c r="M131" s="45" t="str">
        <f>IF(ISBLANK(INNDATA!F176),"",H131*INNDATA!K176)</f>
        <v/>
      </c>
      <c r="N131" s="45" t="str">
        <f>IF(ISBLANK(INNDATA!F176),"",I131*INNDATA!M176)</f>
        <v/>
      </c>
      <c r="O131" s="146" t="str">
        <f>IF(ISBLANK(INNDATA!F176),"",J131*INNDATA!O176)</f>
        <v/>
      </c>
      <c r="P131" s="150" t="str">
        <f>IF(ISBLANK(INNDATA!F176),"",IF(INNDATA!C33="Ja",(UTDATA!K131/Beregninger!L29),(UTDATA!K131/Beregninger!C41)))</f>
        <v/>
      </c>
      <c r="Q131" s="151" t="str">
        <f>IF(ISBLANK(INNDATA!F176),"",IF(INNDATA!C33="Ja",(UTDATA!L131/Beregninger!L63),(UTDATA!L131/Beregninger!C75)))</f>
        <v/>
      </c>
      <c r="R131" s="157" t="str">
        <f>IF(ISBLANK(INNDATA!F176),"",IF(INNDATA!C33="Ja",(UTDATA!M131/Beregninger!L97),(UTDATA!M131/Beregninger!C109)))</f>
        <v/>
      </c>
      <c r="S131" s="157" t="str">
        <f>IF(ISBLANK(INNDATA!F176),"",IF(INNDATA!C33="Ja",(UTDATA!N131/Beregninger!L131),(UTDATA!N131/Beregninger!C143)))</f>
        <v/>
      </c>
      <c r="T131" s="162" t="str">
        <f>IF(ISBLANK(INNDATA!F176),"",IF(INNDATA!C33="Ja",(UTDATA!O131/Beregninger!L165),(UTDATA!O131/Beregninger!C177)))</f>
        <v/>
      </c>
      <c r="U131" s="82"/>
      <c r="V131" s="82"/>
      <c r="W131" s="82"/>
      <c r="X131" s="88"/>
    </row>
    <row r="132" spans="1:24" ht="11.25" customHeight="1">
      <c r="A132" s="88"/>
      <c r="B132" s="82"/>
      <c r="C132" s="84" t="str">
        <f>IF(ISBLANK(INNDATA!C177),"",INNDATA!C177)</f>
        <v>Dragerom</v>
      </c>
      <c r="D132" s="213" t="str">
        <f>IF(ISBLANK(INNDATA!D177),"",INNDATA!D177)</f>
        <v>Lensepumpe</v>
      </c>
      <c r="E132" s="214"/>
      <c r="F132" s="44" t="str">
        <f>IF(ISBLANK(INNDATA!F177),"",INNDATA!H177*INNDATA!F177)</f>
        <v/>
      </c>
      <c r="G132" s="45" t="str">
        <f>IF(ISBLANK(INNDATA!F177),"",INNDATA!J177*INNDATA!F177)</f>
        <v/>
      </c>
      <c r="H132" s="45" t="str">
        <f>IF(ISBLANK(INNDATA!F177),"",INNDATA!F177*INNDATA!L177)</f>
        <v/>
      </c>
      <c r="I132" s="45" t="str">
        <f>IF(ISBLANK(INNDATA!F177),"",INNDATA!F177*INNDATA!N177)</f>
        <v/>
      </c>
      <c r="J132" s="45" t="str">
        <f>IF(ISBLANK(INNDATA!F177),"",INNDATA!F177*INNDATA!P177)</f>
        <v/>
      </c>
      <c r="K132" s="44" t="str">
        <f>IF(ISBLANK(INNDATA!F177),"",F132*INNDATA!G177)</f>
        <v/>
      </c>
      <c r="L132" s="45" t="str">
        <f>IF(ISBLANK(INNDATA!F177),"",G132*INNDATA!I177)</f>
        <v/>
      </c>
      <c r="M132" s="45" t="str">
        <f>IF(ISBLANK(INNDATA!F177),"",H132*INNDATA!K177)</f>
        <v/>
      </c>
      <c r="N132" s="45" t="str">
        <f>IF(ISBLANK(INNDATA!F177),"",I132*INNDATA!M177)</f>
        <v/>
      </c>
      <c r="O132" s="146" t="str">
        <f>IF(ISBLANK(INNDATA!F177),"",J132*INNDATA!O177)</f>
        <v/>
      </c>
      <c r="P132" s="150" t="str">
        <f>IF(ISBLANK(INNDATA!F177),"",IF(INNDATA!C33="Ja",(UTDATA!K132/Beregninger!L29),(UTDATA!K132/Beregninger!C41)))</f>
        <v/>
      </c>
      <c r="Q132" s="151" t="str">
        <f>IF(ISBLANK(INNDATA!F177),"",IF(INNDATA!C33="Ja",(UTDATA!L132/Beregninger!L63),(UTDATA!L132/Beregninger!C75)))</f>
        <v/>
      </c>
      <c r="R132" s="157" t="str">
        <f>IF(ISBLANK(INNDATA!F177),"",IF(INNDATA!C33="Ja",(UTDATA!M132/Beregninger!L97),(UTDATA!M132/Beregninger!C109)))</f>
        <v/>
      </c>
      <c r="S132" s="157" t="str">
        <f>IF(ISBLANK(INNDATA!F177),"",IF(INNDATA!C33="Ja",(UTDATA!N132/Beregninger!L131),(UTDATA!N132/Beregninger!C143)))</f>
        <v/>
      </c>
      <c r="T132" s="162" t="str">
        <f>IF(ISBLANK(INNDATA!F177),"",IF(INNDATA!C33="Ja",(UTDATA!O132/Beregninger!L165),(UTDATA!O132/Beregninger!C177)))</f>
        <v/>
      </c>
      <c r="U132" s="82"/>
      <c r="V132" s="82"/>
      <c r="W132" s="82"/>
      <c r="X132" s="88"/>
    </row>
    <row r="133" spans="1:24" ht="11.25" customHeight="1">
      <c r="A133" s="88"/>
      <c r="B133" s="82"/>
      <c r="C133" s="84" t="str">
        <f>IF(ISBLANK(INNDATA!C178),"",INNDATA!C178)</f>
        <v>Forpigg</v>
      </c>
      <c r="D133" s="213" t="str">
        <f>IF(ISBLANK(INNDATA!D178),"",INNDATA!D178)</f>
        <v>FV fabrikk</v>
      </c>
      <c r="E133" s="214"/>
      <c r="F133" s="44" t="str">
        <f>IF(ISBLANK(INNDATA!F178),"",INNDATA!H178*INNDATA!F178)</f>
        <v/>
      </c>
      <c r="G133" s="45" t="str">
        <f>IF(ISBLANK(INNDATA!F178),"",INNDATA!J178*INNDATA!F178)</f>
        <v/>
      </c>
      <c r="H133" s="45" t="str">
        <f>IF(ISBLANK(INNDATA!F178),"",INNDATA!F178*INNDATA!L178)</f>
        <v/>
      </c>
      <c r="I133" s="45" t="str">
        <f>IF(ISBLANK(INNDATA!F178),"",INNDATA!F178*INNDATA!N178)</f>
        <v/>
      </c>
      <c r="J133" s="45" t="str">
        <f>IF(ISBLANK(INNDATA!F178),"",INNDATA!F178*INNDATA!P178)</f>
        <v/>
      </c>
      <c r="K133" s="44" t="str">
        <f>IF(ISBLANK(INNDATA!F178),"",F133*INNDATA!G178)</f>
        <v/>
      </c>
      <c r="L133" s="45" t="str">
        <f>IF(ISBLANK(INNDATA!F178),"",G133*INNDATA!I178)</f>
        <v/>
      </c>
      <c r="M133" s="45" t="str">
        <f>IF(ISBLANK(INNDATA!F178),"",H133*INNDATA!K178)</f>
        <v/>
      </c>
      <c r="N133" s="45" t="str">
        <f>IF(ISBLANK(INNDATA!F178),"",I133*INNDATA!M178)</f>
        <v/>
      </c>
      <c r="O133" s="146" t="str">
        <f>IF(ISBLANK(INNDATA!F178),"",J133*INNDATA!O178)</f>
        <v/>
      </c>
      <c r="P133" s="150" t="str">
        <f>IF(ISBLANK(INNDATA!F178),"",IF(INNDATA!C33="Ja",(UTDATA!K133/Beregninger!L29),(UTDATA!K133/Beregninger!C41)))</f>
        <v/>
      </c>
      <c r="Q133" s="151" t="str">
        <f>IF(ISBLANK(INNDATA!F178),"",IF(INNDATA!C33="Ja",(UTDATA!L133/Beregninger!L63),(UTDATA!L133/Beregninger!C75)))</f>
        <v/>
      </c>
      <c r="R133" s="157" t="str">
        <f>IF(ISBLANK(INNDATA!F178),"",IF(INNDATA!C33="Ja",(UTDATA!M133/Beregninger!L97),(UTDATA!M133/Beregninger!C109)))</f>
        <v/>
      </c>
      <c r="S133" s="157" t="str">
        <f>IF(ISBLANK(INNDATA!F178),"",IF(INNDATA!C33="Ja",(UTDATA!N133/Beregninger!L131),(UTDATA!N133/Beregninger!C143)))</f>
        <v/>
      </c>
      <c r="T133" s="162" t="str">
        <f>IF(ISBLANK(INNDATA!F178),"",IF(INNDATA!C33="Ja",(UTDATA!O133/Beregninger!L165),(UTDATA!O133/Beregninger!C177)))</f>
        <v/>
      </c>
      <c r="U133" s="82"/>
      <c r="V133" s="82"/>
      <c r="W133" s="82"/>
      <c r="X133" s="88"/>
    </row>
    <row r="134" spans="1:24" ht="11.25" customHeight="1">
      <c r="A134" s="88"/>
      <c r="B134" s="82"/>
      <c r="C134" s="84" t="str">
        <f>IF(ISBLANK(INNDATA!C179),"",INNDATA!C179)</f>
        <v>Fabrikk</v>
      </c>
      <c r="D134" s="213" t="str">
        <f>IF(ISBLANK(INNDATA!D179),"",INNDATA!D179)</f>
        <v>lensepumpe</v>
      </c>
      <c r="E134" s="214"/>
      <c r="F134" s="44" t="str">
        <f>IF(ISBLANK(INNDATA!F179),"",INNDATA!H179*INNDATA!F179)</f>
        <v/>
      </c>
      <c r="G134" s="45" t="str">
        <f>IF(ISBLANK(INNDATA!F179),"",INNDATA!J179*INNDATA!F179)</f>
        <v/>
      </c>
      <c r="H134" s="45" t="str">
        <f>IF(ISBLANK(INNDATA!F179),"",INNDATA!F179*INNDATA!L179)</f>
        <v/>
      </c>
      <c r="I134" s="45" t="str">
        <f>IF(ISBLANK(INNDATA!F179),"",INNDATA!F179*INNDATA!N179)</f>
        <v/>
      </c>
      <c r="J134" s="45" t="str">
        <f>IF(ISBLANK(INNDATA!F179),"",INNDATA!F179*INNDATA!P179)</f>
        <v/>
      </c>
      <c r="K134" s="44" t="str">
        <f>IF(ISBLANK(INNDATA!F179),"",F134*INNDATA!G179)</f>
        <v/>
      </c>
      <c r="L134" s="45" t="str">
        <f>IF(ISBLANK(INNDATA!F179),"",G134*INNDATA!I179)</f>
        <v/>
      </c>
      <c r="M134" s="45" t="str">
        <f>IF(ISBLANK(INNDATA!F179),"",H134*INNDATA!K179)</f>
        <v/>
      </c>
      <c r="N134" s="45" t="str">
        <f>IF(ISBLANK(INNDATA!F179),"",I134*INNDATA!M179)</f>
        <v/>
      </c>
      <c r="O134" s="146" t="str">
        <f>IF(ISBLANK(INNDATA!F179),"",J134*INNDATA!O179)</f>
        <v/>
      </c>
      <c r="P134" s="150" t="str">
        <f>IF(ISBLANK(INNDATA!F179),"",IF(INNDATA!C33="Ja",(UTDATA!K134/Beregninger!L29),(UTDATA!K134/Beregninger!C41)))</f>
        <v/>
      </c>
      <c r="Q134" s="151" t="str">
        <f>IF(ISBLANK(INNDATA!F179),"",IF(INNDATA!C33="Ja",(UTDATA!L134/Beregninger!L63),(UTDATA!L134/Beregninger!C75)))</f>
        <v/>
      </c>
      <c r="R134" s="157" t="str">
        <f>IF(ISBLANK(INNDATA!F179),"",IF(INNDATA!C33="Ja",(UTDATA!M134/Beregninger!L97),(UTDATA!M134/Beregninger!C109)))</f>
        <v/>
      </c>
      <c r="S134" s="157" t="str">
        <f>IF(ISBLANK(INNDATA!F179),"",IF(INNDATA!C33="Ja",(UTDATA!N134/Beregninger!L131),(UTDATA!N134/Beregninger!C143)))</f>
        <v/>
      </c>
      <c r="T134" s="162" t="str">
        <f>IF(ISBLANK(INNDATA!F179),"",IF(INNDATA!C33="Ja",(UTDATA!O134/Beregninger!L165),(UTDATA!O134/Beregninger!C177)))</f>
        <v/>
      </c>
      <c r="U134" s="82"/>
      <c r="V134" s="82"/>
      <c r="W134" s="82"/>
      <c r="X134" s="88"/>
    </row>
    <row r="135" spans="1:24" ht="11.25" customHeight="1">
      <c r="A135" s="88"/>
      <c r="B135" s="82"/>
      <c r="C135" s="84" t="str">
        <f>IF(ISBLANK(INNDATA!C180),"",INNDATA!C180)</f>
        <v>Linerom</v>
      </c>
      <c r="D135" s="213" t="str">
        <f>IF(ISBLANK(INNDATA!D180),"",INNDATA!D180)</f>
        <v>lensepumpe</v>
      </c>
      <c r="E135" s="214"/>
      <c r="F135" s="44" t="str">
        <f>IF(ISBLANK(INNDATA!F180),"",INNDATA!H180*INNDATA!F180)</f>
        <v/>
      </c>
      <c r="G135" s="45" t="str">
        <f>IF(ISBLANK(INNDATA!F180),"",INNDATA!J180*INNDATA!F180)</f>
        <v/>
      </c>
      <c r="H135" s="45" t="str">
        <f>IF(ISBLANK(INNDATA!F180),"",INNDATA!F180*INNDATA!L180)</f>
        <v/>
      </c>
      <c r="I135" s="45" t="str">
        <f>IF(ISBLANK(INNDATA!F180),"",INNDATA!F180*INNDATA!N180)</f>
        <v/>
      </c>
      <c r="J135" s="45" t="str">
        <f>IF(ISBLANK(INNDATA!F180),"",INNDATA!F180*INNDATA!P180)</f>
        <v/>
      </c>
      <c r="K135" s="44" t="str">
        <f>IF(ISBLANK(INNDATA!F180),"",F135*INNDATA!G180)</f>
        <v/>
      </c>
      <c r="L135" s="45" t="str">
        <f>IF(ISBLANK(INNDATA!F180),"",G135*INNDATA!I180)</f>
        <v/>
      </c>
      <c r="M135" s="45" t="str">
        <f>IF(ISBLANK(INNDATA!F180),"",H135*INNDATA!K180)</f>
        <v/>
      </c>
      <c r="N135" s="45" t="str">
        <f>IF(ISBLANK(INNDATA!F180),"",I135*INNDATA!M180)</f>
        <v/>
      </c>
      <c r="O135" s="146" t="str">
        <f>IF(ISBLANK(INNDATA!F180),"",J135*INNDATA!O180)</f>
        <v/>
      </c>
      <c r="P135" s="150" t="str">
        <f>IF(ISBLANK(INNDATA!F180),"",IF(INNDATA!C33="Ja",(UTDATA!K135/Beregninger!L29),(UTDATA!K135/Beregninger!C41)))</f>
        <v/>
      </c>
      <c r="Q135" s="151" t="str">
        <f>IF(ISBLANK(INNDATA!F180),"",IF(INNDATA!C33="Ja",(UTDATA!L135/Beregninger!L63),(UTDATA!L135/Beregninger!C75)))</f>
        <v/>
      </c>
      <c r="R135" s="157" t="str">
        <f>IF(ISBLANK(INNDATA!F180),"",IF(INNDATA!C33="Ja",(UTDATA!M135/Beregninger!L97),(UTDATA!M135/Beregninger!C109)))</f>
        <v/>
      </c>
      <c r="S135" s="157" t="str">
        <f>IF(ISBLANK(INNDATA!F180),"",IF(INNDATA!C33="Ja",(UTDATA!N135/Beregninger!L131),(UTDATA!N135/Beregninger!C143)))</f>
        <v/>
      </c>
      <c r="T135" s="162" t="str">
        <f>IF(ISBLANK(INNDATA!F180),"",IF(INNDATA!C33="Ja",(UTDATA!O135/Beregninger!L165),(UTDATA!O135/Beregninger!C177)))</f>
        <v/>
      </c>
      <c r="U135" s="82"/>
      <c r="V135" s="82"/>
      <c r="W135" s="82"/>
      <c r="X135" s="88"/>
    </row>
    <row r="136" spans="1:24" ht="11.25" customHeight="1">
      <c r="A136" s="88"/>
      <c r="B136" s="82"/>
      <c r="C136" s="84" t="str">
        <f>IF(ISBLANK(INNDATA!C181),"",INNDATA!C181)</f>
        <v/>
      </c>
      <c r="D136" s="213" t="str">
        <f>IF(ISBLANK(INNDATA!D181),"",INNDATA!D181)</f>
        <v>lensepumpe</v>
      </c>
      <c r="E136" s="214"/>
      <c r="F136" s="44" t="str">
        <f>IF(ISBLANK(INNDATA!F181),"",INNDATA!H181*INNDATA!F181)</f>
        <v/>
      </c>
      <c r="G136" s="45" t="str">
        <f>IF(ISBLANK(INNDATA!F181),"",INNDATA!J181*INNDATA!F181)</f>
        <v/>
      </c>
      <c r="H136" s="45" t="str">
        <f>IF(ISBLANK(INNDATA!F181),"",INNDATA!F181*INNDATA!L181)</f>
        <v/>
      </c>
      <c r="I136" s="45" t="str">
        <f>IF(ISBLANK(INNDATA!F181),"",INNDATA!F181*INNDATA!N181)</f>
        <v/>
      </c>
      <c r="J136" s="45" t="str">
        <f>IF(ISBLANK(INNDATA!F181),"",INNDATA!F181*INNDATA!P181)</f>
        <v/>
      </c>
      <c r="K136" s="44" t="str">
        <f>IF(ISBLANK(INNDATA!F181),"",F136*INNDATA!G181)</f>
        <v/>
      </c>
      <c r="L136" s="45" t="str">
        <f>IF(ISBLANK(INNDATA!F181),"",G136*INNDATA!I181)</f>
        <v/>
      </c>
      <c r="M136" s="45" t="str">
        <f>IF(ISBLANK(INNDATA!F181),"",H136*INNDATA!K181)</f>
        <v/>
      </c>
      <c r="N136" s="45" t="str">
        <f>IF(ISBLANK(INNDATA!F181),"",I136*INNDATA!M181)</f>
        <v/>
      </c>
      <c r="O136" s="146" t="str">
        <f>IF(ISBLANK(INNDATA!F181),"",J136*INNDATA!O181)</f>
        <v/>
      </c>
      <c r="P136" s="150" t="str">
        <f>IF(ISBLANK(INNDATA!F181),"",IF(INNDATA!C33="Ja",(UTDATA!K136/Beregninger!L29),(UTDATA!K136/Beregninger!C41)))</f>
        <v/>
      </c>
      <c r="Q136" s="151" t="str">
        <f>IF(ISBLANK(INNDATA!F181),"",IF(INNDATA!C33="Ja",(UTDATA!L136/Beregninger!L63),(UTDATA!L136/Beregninger!C75)))</f>
        <v/>
      </c>
      <c r="R136" s="157" t="str">
        <f>IF(ISBLANK(INNDATA!F181),"",IF(INNDATA!C33="Ja",(UTDATA!M136/Beregninger!L97),(UTDATA!M136/Beregninger!C109)))</f>
        <v/>
      </c>
      <c r="S136" s="157" t="str">
        <f>IF(ISBLANK(INNDATA!F181),"",IF(INNDATA!C33="Ja",(UTDATA!N136/Beregninger!L131),(UTDATA!N136/Beregninger!C143)))</f>
        <v/>
      </c>
      <c r="T136" s="162" t="str">
        <f>IF(ISBLANK(INNDATA!F181),"",IF(INNDATA!C33="Ja",(UTDATA!O136/Beregninger!L165),(UTDATA!O136/Beregninger!C177)))</f>
        <v/>
      </c>
      <c r="U136" s="82"/>
      <c r="V136" s="82"/>
      <c r="W136" s="82"/>
      <c r="X136" s="88"/>
    </row>
    <row r="137" spans="1:24" ht="11.25" customHeight="1">
      <c r="A137" s="88"/>
      <c r="B137" s="82"/>
      <c r="C137" s="84" t="str">
        <f>IF(ISBLANK(INNDATA!C182),"",INNDATA!C182)</f>
        <v/>
      </c>
      <c r="D137" s="213" t="str">
        <f>IF(ISBLANK(INNDATA!D182),"",INNDATA!D182)</f>
        <v/>
      </c>
      <c r="E137" s="214"/>
      <c r="F137" s="44" t="str">
        <f>IF(ISBLANK(INNDATA!F182),"",INNDATA!H182*INNDATA!F182)</f>
        <v/>
      </c>
      <c r="G137" s="45" t="str">
        <f>IF(ISBLANK(INNDATA!F182),"",INNDATA!J182*INNDATA!F182)</f>
        <v/>
      </c>
      <c r="H137" s="45" t="str">
        <f>IF(ISBLANK(INNDATA!F182),"",INNDATA!F182*INNDATA!L182)</f>
        <v/>
      </c>
      <c r="I137" s="45" t="str">
        <f>IF(ISBLANK(INNDATA!F182),"",INNDATA!F182*INNDATA!N182)</f>
        <v/>
      </c>
      <c r="J137" s="45" t="str">
        <f>IF(ISBLANK(INNDATA!F182),"",INNDATA!F182*INNDATA!P182)</f>
        <v/>
      </c>
      <c r="K137" s="44" t="str">
        <f>IF(ISBLANK(INNDATA!F182),"",F137*INNDATA!G182)</f>
        <v/>
      </c>
      <c r="L137" s="45" t="str">
        <f>IF(ISBLANK(INNDATA!F182),"",G137*INNDATA!I182)</f>
        <v/>
      </c>
      <c r="M137" s="45" t="str">
        <f>IF(ISBLANK(INNDATA!F182),"",H137*INNDATA!K182)</f>
        <v/>
      </c>
      <c r="N137" s="45" t="str">
        <f>IF(ISBLANK(INNDATA!F182),"",I137*INNDATA!M182)</f>
        <v/>
      </c>
      <c r="O137" s="146" t="str">
        <f>IF(ISBLANK(INNDATA!F182),"",J137*INNDATA!O182)</f>
        <v/>
      </c>
      <c r="P137" s="150" t="str">
        <f>IF(ISBLANK(INNDATA!F182),"",IF(INNDATA!C33="Ja",(UTDATA!K137/Beregninger!L29),(UTDATA!K137/Beregninger!C41)))</f>
        <v/>
      </c>
      <c r="Q137" s="151" t="str">
        <f>IF(ISBLANK(INNDATA!F182),"",IF(INNDATA!C33="Ja",(UTDATA!L137/Beregninger!L63),(UTDATA!L137/Beregninger!C75)))</f>
        <v/>
      </c>
      <c r="R137" s="157" t="str">
        <f>IF(ISBLANK(INNDATA!F182),"",IF(INNDATA!C33="Ja",(UTDATA!M137/Beregninger!L97),(UTDATA!M137/Beregninger!C109)))</f>
        <v/>
      </c>
      <c r="S137" s="157" t="str">
        <f>IF(ISBLANK(INNDATA!F182),"",IF(INNDATA!C33="Ja",(UTDATA!N137/Beregninger!L131),(UTDATA!N137/Beregninger!C143)))</f>
        <v/>
      </c>
      <c r="T137" s="162" t="str">
        <f>IF(ISBLANK(INNDATA!F182),"",IF(INNDATA!C33="Ja",(UTDATA!O137/Beregninger!L165),(UTDATA!O137/Beregninger!C177)))</f>
        <v/>
      </c>
      <c r="U137" s="82"/>
      <c r="V137" s="82"/>
      <c r="W137" s="82"/>
      <c r="X137" s="88"/>
    </row>
    <row r="138" spans="1:24" ht="11.25" customHeight="1">
      <c r="A138" s="88"/>
      <c r="B138" s="82"/>
      <c r="C138" s="84" t="str">
        <f>IF(ISBLANK(INNDATA!C183),"",INNDATA!C183)</f>
        <v/>
      </c>
      <c r="D138" s="213" t="str">
        <f>IF(ISBLANK(INNDATA!D183),"",INNDATA!D183)</f>
        <v/>
      </c>
      <c r="E138" s="214"/>
      <c r="F138" s="44" t="str">
        <f>IF(ISBLANK(INNDATA!F183),"",INNDATA!H183*INNDATA!F183)</f>
        <v/>
      </c>
      <c r="G138" s="45" t="str">
        <f>IF(ISBLANK(INNDATA!F183),"",INNDATA!J183*INNDATA!F183)</f>
        <v/>
      </c>
      <c r="H138" s="45" t="str">
        <f>IF(ISBLANK(INNDATA!F183),"",INNDATA!F183*INNDATA!L183)</f>
        <v/>
      </c>
      <c r="I138" s="45" t="str">
        <f>IF(ISBLANK(INNDATA!F183),"",INNDATA!F183*INNDATA!N183)</f>
        <v/>
      </c>
      <c r="J138" s="45" t="str">
        <f>IF(ISBLANK(INNDATA!F183),"",INNDATA!F183*INNDATA!P183)</f>
        <v/>
      </c>
      <c r="K138" s="44" t="str">
        <f>IF(ISBLANK(INNDATA!F183),"",F138*INNDATA!G183)</f>
        <v/>
      </c>
      <c r="L138" s="45" t="str">
        <f>IF(ISBLANK(INNDATA!F183),"",G138*INNDATA!I183)</f>
        <v/>
      </c>
      <c r="M138" s="45" t="str">
        <f>IF(ISBLANK(INNDATA!F183),"",H138*INNDATA!K183)</f>
        <v/>
      </c>
      <c r="N138" s="45" t="str">
        <f>IF(ISBLANK(INNDATA!F183),"",I138*INNDATA!M183)</f>
        <v/>
      </c>
      <c r="O138" s="146" t="str">
        <f>IF(ISBLANK(INNDATA!F183),"",J138*INNDATA!O183)</f>
        <v/>
      </c>
      <c r="P138" s="150" t="str">
        <f>IF(ISBLANK(INNDATA!F183),"",IF(INNDATA!C33="Ja",(UTDATA!K138/Beregninger!L29),(UTDATA!K138/Beregninger!C41)))</f>
        <v/>
      </c>
      <c r="Q138" s="151" t="str">
        <f>IF(ISBLANK(INNDATA!F183),"",IF(INNDATA!C33="Ja",(UTDATA!L138/Beregninger!L63),(UTDATA!L138/Beregninger!C75)))</f>
        <v/>
      </c>
      <c r="R138" s="157" t="str">
        <f>IF(ISBLANK(INNDATA!F183),"",IF(INNDATA!C33="Ja",(UTDATA!M138/Beregninger!L97),(UTDATA!M138/Beregninger!C109)))</f>
        <v/>
      </c>
      <c r="S138" s="157" t="str">
        <f>IF(ISBLANK(INNDATA!F183),"",IF(INNDATA!C33="Ja",(UTDATA!N138/Beregninger!L131),(UTDATA!N138/Beregninger!C143)))</f>
        <v/>
      </c>
      <c r="T138" s="162" t="str">
        <f>IF(ISBLANK(INNDATA!F183),"",IF(INNDATA!C33="Ja",(UTDATA!O138/Beregninger!L165),(UTDATA!O138/Beregninger!C177)))</f>
        <v/>
      </c>
      <c r="U138" s="82"/>
      <c r="V138" s="82"/>
      <c r="W138" s="82"/>
      <c r="X138" s="88"/>
    </row>
    <row r="139" spans="1:24" ht="11.25" customHeight="1">
      <c r="A139" s="88"/>
      <c r="B139" s="82"/>
      <c r="C139" s="84" t="str">
        <f>IF(ISBLANK(INNDATA!C184),"",INNDATA!C184)</f>
        <v/>
      </c>
      <c r="D139" s="213" t="str">
        <f>IF(ISBLANK(INNDATA!D184),"",INNDATA!D184)</f>
        <v/>
      </c>
      <c r="E139" s="214"/>
      <c r="F139" s="44" t="str">
        <f>IF(ISBLANK(INNDATA!F184),"",INNDATA!H184*INNDATA!F184)</f>
        <v/>
      </c>
      <c r="G139" s="45" t="str">
        <f>IF(ISBLANK(INNDATA!F184),"",INNDATA!J184*INNDATA!F184)</f>
        <v/>
      </c>
      <c r="H139" s="45" t="str">
        <f>IF(ISBLANK(INNDATA!F184),"",INNDATA!F184*INNDATA!L184)</f>
        <v/>
      </c>
      <c r="I139" s="45" t="str">
        <f>IF(ISBLANK(INNDATA!F184),"",INNDATA!F184*INNDATA!N184)</f>
        <v/>
      </c>
      <c r="J139" s="45" t="str">
        <f>IF(ISBLANK(INNDATA!F184),"",INNDATA!F184*INNDATA!P184)</f>
        <v/>
      </c>
      <c r="K139" s="44" t="str">
        <f>IF(ISBLANK(INNDATA!F184),"",F139*INNDATA!G184)</f>
        <v/>
      </c>
      <c r="L139" s="45" t="str">
        <f>IF(ISBLANK(INNDATA!F184),"",G139*INNDATA!I184)</f>
        <v/>
      </c>
      <c r="M139" s="45" t="str">
        <f>IF(ISBLANK(INNDATA!F184),"",H139*INNDATA!K184)</f>
        <v/>
      </c>
      <c r="N139" s="45" t="str">
        <f>IF(ISBLANK(INNDATA!F184),"",I139*INNDATA!M184)</f>
        <v/>
      </c>
      <c r="O139" s="146" t="str">
        <f>IF(ISBLANK(INNDATA!F184),"",J139*INNDATA!O184)</f>
        <v/>
      </c>
      <c r="P139" s="150" t="str">
        <f>IF(ISBLANK(INNDATA!F184),"",IF(INNDATA!C33="Ja",(UTDATA!K139/Beregninger!L29),(UTDATA!K139/Beregninger!C41)))</f>
        <v/>
      </c>
      <c r="Q139" s="151" t="str">
        <f>IF(ISBLANK(INNDATA!F184),"",IF(INNDATA!C33="Ja",(UTDATA!L139/Beregninger!L63),(UTDATA!L139/Beregninger!C75)))</f>
        <v/>
      </c>
      <c r="R139" s="157" t="str">
        <f>IF(ISBLANK(INNDATA!F184),"",IF(INNDATA!C33="Ja",(UTDATA!M139/Beregninger!L97),(UTDATA!M139/Beregninger!C109)))</f>
        <v/>
      </c>
      <c r="S139" s="157" t="str">
        <f>IF(ISBLANK(INNDATA!F184),"",IF(INNDATA!C33="Ja",(UTDATA!N139/Beregninger!L131),(UTDATA!N139/Beregninger!C143)))</f>
        <v/>
      </c>
      <c r="T139" s="162" t="str">
        <f>IF(ISBLANK(INNDATA!F184),"",IF(INNDATA!C33="Ja",(UTDATA!O139/Beregninger!L165),(UTDATA!O139/Beregninger!C177)))</f>
        <v/>
      </c>
      <c r="U139" s="82"/>
      <c r="V139" s="82"/>
      <c r="W139" s="82"/>
      <c r="X139" s="88"/>
    </row>
    <row r="140" spans="1:24" ht="11.25" customHeight="1">
      <c r="A140" s="88"/>
      <c r="B140" s="82"/>
      <c r="C140" s="84" t="str">
        <f>IF(ISBLANK(INNDATA!C185),"",INNDATA!C185)</f>
        <v/>
      </c>
      <c r="D140" s="213" t="str">
        <f>IF(ISBLANK(INNDATA!D185),"",INNDATA!D185)</f>
        <v/>
      </c>
      <c r="E140" s="214"/>
      <c r="F140" s="44" t="str">
        <f>IF(ISBLANK(INNDATA!F185),"",INNDATA!H185*INNDATA!F185)</f>
        <v/>
      </c>
      <c r="G140" s="45" t="str">
        <f>IF(ISBLANK(INNDATA!F185),"",INNDATA!J185*INNDATA!F185)</f>
        <v/>
      </c>
      <c r="H140" s="45" t="str">
        <f>IF(ISBLANK(INNDATA!F185),"",INNDATA!F185*INNDATA!L185)</f>
        <v/>
      </c>
      <c r="I140" s="45" t="str">
        <f>IF(ISBLANK(INNDATA!F185),"",INNDATA!F185*INNDATA!N185)</f>
        <v/>
      </c>
      <c r="J140" s="45" t="str">
        <f>IF(ISBLANK(INNDATA!F185),"",INNDATA!F185*INNDATA!P185)</f>
        <v/>
      </c>
      <c r="K140" s="44" t="str">
        <f>IF(ISBLANK(INNDATA!F185),"",F140*INNDATA!G185)</f>
        <v/>
      </c>
      <c r="L140" s="45" t="str">
        <f>IF(ISBLANK(INNDATA!F185),"",G140*INNDATA!I185)</f>
        <v/>
      </c>
      <c r="M140" s="45" t="str">
        <f>IF(ISBLANK(INNDATA!F185),"",H140*INNDATA!K185)</f>
        <v/>
      </c>
      <c r="N140" s="45" t="str">
        <f>IF(ISBLANK(INNDATA!F185),"",I140*INNDATA!M185)</f>
        <v/>
      </c>
      <c r="O140" s="146" t="str">
        <f>IF(ISBLANK(INNDATA!F185),"",J140*INNDATA!O185)</f>
        <v/>
      </c>
      <c r="P140" s="150" t="str">
        <f>IF(ISBLANK(INNDATA!F185),"",IF(INNDATA!C33="Ja",(UTDATA!K140/Beregninger!L29),(UTDATA!K140/Beregninger!C41)))</f>
        <v/>
      </c>
      <c r="Q140" s="151" t="str">
        <f>IF(ISBLANK(INNDATA!F185),"",IF(INNDATA!C33="Ja",(UTDATA!L140/Beregninger!L63),(UTDATA!L140/Beregninger!C75)))</f>
        <v/>
      </c>
      <c r="R140" s="157" t="str">
        <f>IF(ISBLANK(INNDATA!F185),"",IF(INNDATA!C33="Ja",(UTDATA!M140/Beregninger!L97),(UTDATA!M140/Beregninger!C109)))</f>
        <v/>
      </c>
      <c r="S140" s="157" t="str">
        <f>IF(ISBLANK(INNDATA!F185),"",IF(INNDATA!C33="Ja",(UTDATA!N140/Beregninger!L131),(UTDATA!N140/Beregninger!C143)))</f>
        <v/>
      </c>
      <c r="T140" s="162" t="str">
        <f>IF(ISBLANK(INNDATA!F185),"",IF(INNDATA!C33="Ja",(UTDATA!O140/Beregninger!L165),(UTDATA!O140/Beregninger!C177)))</f>
        <v/>
      </c>
      <c r="U140" s="82"/>
      <c r="V140" s="82"/>
      <c r="W140" s="82"/>
      <c r="X140" s="88"/>
    </row>
    <row r="141" spans="1:24" ht="11.25" customHeight="1">
      <c r="A141" s="88"/>
      <c r="B141" s="82"/>
      <c r="C141" s="84" t="str">
        <f>IF(ISBLANK(INNDATA!C186),"",INNDATA!C186)</f>
        <v/>
      </c>
      <c r="D141" s="213" t="str">
        <f>IF(ISBLANK(INNDATA!D186),"",INNDATA!D186)</f>
        <v/>
      </c>
      <c r="E141" s="214"/>
      <c r="F141" s="44" t="str">
        <f>IF(ISBLANK(INNDATA!F186),"",INNDATA!H186*INNDATA!F186)</f>
        <v/>
      </c>
      <c r="G141" s="45" t="str">
        <f>IF(ISBLANK(INNDATA!F186),"",INNDATA!J186*INNDATA!F186)</f>
        <v/>
      </c>
      <c r="H141" s="45" t="str">
        <f>IF(ISBLANK(INNDATA!F186),"",INNDATA!F186*INNDATA!L186)</f>
        <v/>
      </c>
      <c r="I141" s="45" t="str">
        <f>IF(ISBLANK(INNDATA!F186),"",INNDATA!F186*INNDATA!N186)</f>
        <v/>
      </c>
      <c r="J141" s="45" t="str">
        <f>IF(ISBLANK(INNDATA!F186),"",INNDATA!F186*INNDATA!P186)</f>
        <v/>
      </c>
      <c r="K141" s="44" t="str">
        <f>IF(ISBLANK(INNDATA!F186),"",F141*INNDATA!G186)</f>
        <v/>
      </c>
      <c r="L141" s="45" t="str">
        <f>IF(ISBLANK(INNDATA!F186),"",G141*INNDATA!I186)</f>
        <v/>
      </c>
      <c r="M141" s="45" t="str">
        <f>IF(ISBLANK(INNDATA!F186),"",H141*INNDATA!K186)</f>
        <v/>
      </c>
      <c r="N141" s="45" t="str">
        <f>IF(ISBLANK(INNDATA!F186),"",I141*INNDATA!M186)</f>
        <v/>
      </c>
      <c r="O141" s="146" t="str">
        <f>IF(ISBLANK(INNDATA!F186),"",J141*INNDATA!O186)</f>
        <v/>
      </c>
      <c r="P141" s="150" t="str">
        <f>IF(ISBLANK(INNDATA!F186),"",IF(INNDATA!C33="Ja",(UTDATA!K141/Beregninger!L29),(UTDATA!K141/Beregninger!C41)))</f>
        <v/>
      </c>
      <c r="Q141" s="151" t="str">
        <f>IF(ISBLANK(INNDATA!F186),"",IF(INNDATA!C33="Ja",(UTDATA!L141/Beregninger!L63),(UTDATA!L141/Beregninger!C75)))</f>
        <v/>
      </c>
      <c r="R141" s="157" t="str">
        <f>IF(ISBLANK(INNDATA!F186),"",IF(INNDATA!C33="Ja",(UTDATA!M141/Beregninger!L97),(UTDATA!M141/Beregninger!C109)))</f>
        <v/>
      </c>
      <c r="S141" s="157" t="str">
        <f>IF(ISBLANK(INNDATA!F186),"",IF(INNDATA!C33="Ja",(UTDATA!N141/Beregninger!L131),(UTDATA!N141/Beregninger!C143)))</f>
        <v/>
      </c>
      <c r="T141" s="162" t="str">
        <f>IF(ISBLANK(INNDATA!F186),"",IF(INNDATA!C33="Ja",(UTDATA!O141/Beregninger!L165),(UTDATA!O141/Beregninger!C177)))</f>
        <v/>
      </c>
      <c r="U141" s="82"/>
      <c r="V141" s="82"/>
      <c r="W141" s="82"/>
      <c r="X141" s="88"/>
    </row>
    <row r="142" spans="1:24" ht="11.25" customHeight="1">
      <c r="A142" s="88"/>
      <c r="B142" s="82"/>
      <c r="C142" s="84" t="str">
        <f>IF(ISBLANK(INNDATA!C187),"",INNDATA!C187)</f>
        <v/>
      </c>
      <c r="D142" s="213" t="str">
        <f>IF(ISBLANK(INNDATA!D187),"",INNDATA!D187)</f>
        <v/>
      </c>
      <c r="E142" s="214"/>
      <c r="F142" s="44" t="str">
        <f>IF(ISBLANK(INNDATA!F187),"",INNDATA!H187*INNDATA!F187)</f>
        <v/>
      </c>
      <c r="G142" s="45" t="str">
        <f>IF(ISBLANK(INNDATA!F187),"",INNDATA!J187*INNDATA!F187)</f>
        <v/>
      </c>
      <c r="H142" s="45" t="str">
        <f>IF(ISBLANK(INNDATA!F187),"",INNDATA!F187*INNDATA!L187)</f>
        <v/>
      </c>
      <c r="I142" s="45" t="str">
        <f>IF(ISBLANK(INNDATA!F187),"",INNDATA!F187*INNDATA!N187)</f>
        <v/>
      </c>
      <c r="J142" s="45" t="str">
        <f>IF(ISBLANK(INNDATA!F187),"",INNDATA!F187*INNDATA!P187)</f>
        <v/>
      </c>
      <c r="K142" s="44" t="str">
        <f>IF(ISBLANK(INNDATA!F187),"",F142*INNDATA!G187)</f>
        <v/>
      </c>
      <c r="L142" s="45" t="str">
        <f>IF(ISBLANK(INNDATA!F187),"",G142*INNDATA!I187)</f>
        <v/>
      </c>
      <c r="M142" s="45" t="str">
        <f>IF(ISBLANK(INNDATA!F187),"",H142*INNDATA!K187)</f>
        <v/>
      </c>
      <c r="N142" s="45" t="str">
        <f>IF(ISBLANK(INNDATA!F187),"",I142*INNDATA!M187)</f>
        <v/>
      </c>
      <c r="O142" s="146" t="str">
        <f>IF(ISBLANK(INNDATA!F187),"",J142*INNDATA!O187)</f>
        <v/>
      </c>
      <c r="P142" s="150" t="str">
        <f>IF(ISBLANK(INNDATA!F187),"",IF(INNDATA!C33="Ja",(UTDATA!K142/Beregninger!L29),(UTDATA!K142/Beregninger!C41)))</f>
        <v/>
      </c>
      <c r="Q142" s="151" t="str">
        <f>IF(ISBLANK(INNDATA!F187),"",IF(INNDATA!C33="Ja",(UTDATA!L142/Beregninger!L63),(UTDATA!L142/Beregninger!C75)))</f>
        <v/>
      </c>
      <c r="R142" s="157" t="str">
        <f>IF(ISBLANK(INNDATA!F187),"",IF(INNDATA!C33="Ja",(UTDATA!M142/Beregninger!L97),(UTDATA!M142/Beregninger!C109)))</f>
        <v/>
      </c>
      <c r="S142" s="157" t="str">
        <f>IF(ISBLANK(INNDATA!F187),"",IF(INNDATA!C33="Ja",(UTDATA!N142/Beregninger!L131),(UTDATA!N142/Beregninger!C143)))</f>
        <v/>
      </c>
      <c r="T142" s="162" t="str">
        <f>IF(ISBLANK(INNDATA!F187),"",IF(INNDATA!C33="Ja",(UTDATA!O142/Beregninger!L165),(UTDATA!O142/Beregninger!C177)))</f>
        <v/>
      </c>
      <c r="U142" s="82"/>
      <c r="V142" s="82"/>
      <c r="W142" s="82"/>
      <c r="X142" s="88"/>
    </row>
    <row r="143" spans="1:24" ht="11.25" customHeight="1">
      <c r="A143" s="88"/>
      <c r="B143" s="82"/>
      <c r="C143" s="84" t="str">
        <f>IF(ISBLANK(INNDATA!C188),"",INNDATA!C188)</f>
        <v/>
      </c>
      <c r="D143" s="213" t="str">
        <f>IF(ISBLANK(INNDATA!D188),"",INNDATA!D188)</f>
        <v/>
      </c>
      <c r="E143" s="214"/>
      <c r="F143" s="44" t="str">
        <f>IF(ISBLANK(INNDATA!F188),"",INNDATA!H188*INNDATA!F188)</f>
        <v/>
      </c>
      <c r="G143" s="45" t="str">
        <f>IF(ISBLANK(INNDATA!F188),"",INNDATA!J188*INNDATA!F188)</f>
        <v/>
      </c>
      <c r="H143" s="45" t="str">
        <f>IF(ISBLANK(INNDATA!F188),"",INNDATA!F188*INNDATA!L188)</f>
        <v/>
      </c>
      <c r="I143" s="45" t="str">
        <f>IF(ISBLANK(INNDATA!F188),"",INNDATA!F188*INNDATA!N188)</f>
        <v/>
      </c>
      <c r="J143" s="45" t="str">
        <f>IF(ISBLANK(INNDATA!F188),"",INNDATA!F188*INNDATA!P188)</f>
        <v/>
      </c>
      <c r="K143" s="44" t="str">
        <f>IF(ISBLANK(INNDATA!F188),"",F143*INNDATA!G188)</f>
        <v/>
      </c>
      <c r="L143" s="45" t="str">
        <f>IF(ISBLANK(INNDATA!F188),"",G143*INNDATA!I188)</f>
        <v/>
      </c>
      <c r="M143" s="45" t="str">
        <f>IF(ISBLANK(INNDATA!F188),"",H143*INNDATA!K188)</f>
        <v/>
      </c>
      <c r="N143" s="45" t="str">
        <f>IF(ISBLANK(INNDATA!F188),"",I143*INNDATA!M188)</f>
        <v/>
      </c>
      <c r="O143" s="146" t="str">
        <f>IF(ISBLANK(INNDATA!F188),"",J143*INNDATA!O188)</f>
        <v/>
      </c>
      <c r="P143" s="150" t="str">
        <f>IF(ISBLANK(INNDATA!F188),"",IF(INNDATA!C33="Ja",(UTDATA!K143/Beregninger!L29),(UTDATA!K143/Beregninger!C41)))</f>
        <v/>
      </c>
      <c r="Q143" s="151" t="str">
        <f>IF(ISBLANK(INNDATA!F188),"",IF(INNDATA!C33="Ja",(UTDATA!L143/Beregninger!L63),(UTDATA!L143/Beregninger!C75)))</f>
        <v/>
      </c>
      <c r="R143" s="157" t="str">
        <f>IF(ISBLANK(INNDATA!F188),"",IF(INNDATA!C33="Ja",(UTDATA!M143/Beregninger!L97),(UTDATA!M143/Beregninger!C109)))</f>
        <v/>
      </c>
      <c r="S143" s="157" t="str">
        <f>IF(ISBLANK(INNDATA!F188),"",IF(INNDATA!C33="Ja",(UTDATA!N143/Beregninger!L131),(UTDATA!N143/Beregninger!C143)))</f>
        <v/>
      </c>
      <c r="T143" s="162" t="str">
        <f>IF(ISBLANK(INNDATA!F188),"",IF(INNDATA!C33="Ja",(UTDATA!O143/Beregninger!L165),(UTDATA!O143/Beregninger!C177)))</f>
        <v/>
      </c>
      <c r="U143" s="82"/>
      <c r="V143" s="82"/>
      <c r="W143" s="82"/>
      <c r="X143" s="88"/>
    </row>
    <row r="144" spans="1:24" ht="11.25" customHeight="1">
      <c r="A144" s="88"/>
      <c r="B144" s="82"/>
      <c r="C144" s="84" t="str">
        <f>IF(ISBLANK(INNDATA!C189),"",INNDATA!C189)</f>
        <v/>
      </c>
      <c r="D144" s="213" t="str">
        <f>IF(ISBLANK(INNDATA!D189),"",INNDATA!D189)</f>
        <v/>
      </c>
      <c r="E144" s="214"/>
      <c r="F144" s="44" t="str">
        <f>IF(ISBLANK(INNDATA!F189),"",INNDATA!H189*INNDATA!F189)</f>
        <v/>
      </c>
      <c r="G144" s="45" t="str">
        <f>IF(ISBLANK(INNDATA!F189),"",INNDATA!J189*INNDATA!F189)</f>
        <v/>
      </c>
      <c r="H144" s="45" t="str">
        <f>IF(ISBLANK(INNDATA!F189),"",INNDATA!F189*INNDATA!L189)</f>
        <v/>
      </c>
      <c r="I144" s="45" t="str">
        <f>IF(ISBLANK(INNDATA!F189),"",INNDATA!F189*INNDATA!N189)</f>
        <v/>
      </c>
      <c r="J144" s="45" t="str">
        <f>IF(ISBLANK(INNDATA!F189),"",INNDATA!F189*INNDATA!P189)</f>
        <v/>
      </c>
      <c r="K144" s="44" t="str">
        <f>IF(ISBLANK(INNDATA!F189),"",F144*INNDATA!G189)</f>
        <v/>
      </c>
      <c r="L144" s="45" t="str">
        <f>IF(ISBLANK(INNDATA!F189),"",G144*INNDATA!I189)</f>
        <v/>
      </c>
      <c r="M144" s="45" t="str">
        <f>IF(ISBLANK(INNDATA!F189),"",H144*INNDATA!K189)</f>
        <v/>
      </c>
      <c r="N144" s="45" t="str">
        <f>IF(ISBLANK(INNDATA!F189),"",I144*INNDATA!M189)</f>
        <v/>
      </c>
      <c r="O144" s="146" t="str">
        <f>IF(ISBLANK(INNDATA!F189),"",J144*INNDATA!O189)</f>
        <v/>
      </c>
      <c r="P144" s="150" t="str">
        <f>IF(ISBLANK(INNDATA!F189),"",IF(INNDATA!C33="Ja",(UTDATA!K144/Beregninger!L29),(UTDATA!K144/Beregninger!C41)))</f>
        <v/>
      </c>
      <c r="Q144" s="151" t="str">
        <f>IF(ISBLANK(INNDATA!F189),"",IF(INNDATA!C33="Ja",(UTDATA!L144/Beregninger!L63),(UTDATA!L144/Beregninger!C75)))</f>
        <v/>
      </c>
      <c r="R144" s="157" t="str">
        <f>IF(ISBLANK(INNDATA!F189),"",IF(INNDATA!C33="Ja",(UTDATA!M144/Beregninger!L97),(UTDATA!M144/Beregninger!C109)))</f>
        <v/>
      </c>
      <c r="S144" s="157" t="str">
        <f>IF(ISBLANK(INNDATA!F189),"",IF(INNDATA!C33="Ja",(UTDATA!N144/Beregninger!L131),(UTDATA!N144/Beregninger!C143)))</f>
        <v/>
      </c>
      <c r="T144" s="162" t="str">
        <f>IF(ISBLANK(INNDATA!F189),"",IF(INNDATA!C33="Ja",(UTDATA!O144/Beregninger!L165),(UTDATA!O144/Beregninger!C177)))</f>
        <v/>
      </c>
      <c r="U144" s="82"/>
      <c r="V144" s="82"/>
      <c r="W144" s="82"/>
      <c r="X144" s="88"/>
    </row>
    <row r="145" spans="1:24" ht="11.25" customHeight="1">
      <c r="A145" s="88"/>
      <c r="B145" s="82"/>
      <c r="C145" s="84" t="str">
        <f>IF(ISBLANK(INNDATA!C190),"",INNDATA!C190)</f>
        <v/>
      </c>
      <c r="D145" s="213" t="str">
        <f>IF(ISBLANK(INNDATA!D190),"",INNDATA!D190)</f>
        <v/>
      </c>
      <c r="E145" s="214"/>
      <c r="F145" s="44" t="str">
        <f>IF(ISBLANK(INNDATA!F190),"",INNDATA!H190*INNDATA!F190)</f>
        <v/>
      </c>
      <c r="G145" s="45" t="str">
        <f>IF(ISBLANK(INNDATA!F190),"",INNDATA!J190*INNDATA!F190)</f>
        <v/>
      </c>
      <c r="H145" s="45" t="str">
        <f>IF(ISBLANK(INNDATA!F190),"",INNDATA!F190*INNDATA!L190)</f>
        <v/>
      </c>
      <c r="I145" s="45" t="str">
        <f>IF(ISBLANK(INNDATA!F190),"",INNDATA!F190*INNDATA!N190)</f>
        <v/>
      </c>
      <c r="J145" s="45" t="str">
        <f>IF(ISBLANK(INNDATA!F190),"",INNDATA!F190*INNDATA!P190)</f>
        <v/>
      </c>
      <c r="K145" s="44" t="str">
        <f>IF(ISBLANK(INNDATA!F190),"",F145*INNDATA!G190)</f>
        <v/>
      </c>
      <c r="L145" s="45" t="str">
        <f>IF(ISBLANK(INNDATA!F190),"",G145*INNDATA!I190)</f>
        <v/>
      </c>
      <c r="M145" s="45" t="str">
        <f>IF(ISBLANK(INNDATA!F190),"",H145*INNDATA!K190)</f>
        <v/>
      </c>
      <c r="N145" s="45" t="str">
        <f>IF(ISBLANK(INNDATA!F190),"",I145*INNDATA!M190)</f>
        <v/>
      </c>
      <c r="O145" s="146" t="str">
        <f>IF(ISBLANK(INNDATA!F190),"",J145*INNDATA!O190)</f>
        <v/>
      </c>
      <c r="P145" s="150" t="str">
        <f>IF(ISBLANK(INNDATA!F190),"",IF(INNDATA!C33="Ja",(UTDATA!K145/Beregninger!L29),(UTDATA!K145/Beregninger!C41)))</f>
        <v/>
      </c>
      <c r="Q145" s="151" t="str">
        <f>IF(ISBLANK(INNDATA!F190),"",IF(INNDATA!C33="Ja",(UTDATA!L145/Beregninger!L63),(UTDATA!L145/Beregninger!C75)))</f>
        <v/>
      </c>
      <c r="R145" s="157" t="str">
        <f>IF(ISBLANK(INNDATA!F190),"",IF(INNDATA!C33="Ja",(UTDATA!M145/Beregninger!L97),(UTDATA!M145/Beregninger!C109)))</f>
        <v/>
      </c>
      <c r="S145" s="157" t="str">
        <f>IF(ISBLANK(INNDATA!F190),"",IF(INNDATA!C33="Ja",(UTDATA!N145/Beregninger!L131),(UTDATA!N145/Beregninger!C143)))</f>
        <v/>
      </c>
      <c r="T145" s="162" t="str">
        <f>IF(ISBLANK(INNDATA!F190),"",IF(INNDATA!C33="Ja",(UTDATA!O145/Beregninger!L165),(UTDATA!O145/Beregninger!C177)))</f>
        <v/>
      </c>
      <c r="U145" s="82"/>
      <c r="V145" s="82"/>
      <c r="W145" s="82"/>
      <c r="X145" s="88"/>
    </row>
    <row r="146" spans="1:24" ht="11.25" customHeight="1">
      <c r="A146" s="88"/>
      <c r="B146" s="82"/>
      <c r="C146" s="84" t="str">
        <f>IF(ISBLANK(INNDATA!C191),"",INNDATA!C191)</f>
        <v/>
      </c>
      <c r="D146" s="213" t="str">
        <f>IF(ISBLANK(INNDATA!D191),"",INNDATA!D191)</f>
        <v/>
      </c>
      <c r="E146" s="214"/>
      <c r="F146" s="44" t="str">
        <f>IF(ISBLANK(INNDATA!F191),"",INNDATA!H191*INNDATA!F191)</f>
        <v/>
      </c>
      <c r="G146" s="45" t="str">
        <f>IF(ISBLANK(INNDATA!F191),"",INNDATA!J191*INNDATA!F191)</f>
        <v/>
      </c>
      <c r="H146" s="45" t="str">
        <f>IF(ISBLANK(INNDATA!F191),"",INNDATA!F191*INNDATA!L191)</f>
        <v/>
      </c>
      <c r="I146" s="45" t="str">
        <f>IF(ISBLANK(INNDATA!F191),"",INNDATA!F191*INNDATA!N191)</f>
        <v/>
      </c>
      <c r="J146" s="45" t="str">
        <f>IF(ISBLANK(INNDATA!F191),"",INNDATA!F191*INNDATA!P191)</f>
        <v/>
      </c>
      <c r="K146" s="44" t="str">
        <f>IF(ISBLANK(INNDATA!F191),"",F146*INNDATA!G191)</f>
        <v/>
      </c>
      <c r="L146" s="45" t="str">
        <f>IF(ISBLANK(INNDATA!F191),"",G146*INNDATA!I191)</f>
        <v/>
      </c>
      <c r="M146" s="45" t="str">
        <f>IF(ISBLANK(INNDATA!F191),"",H146*INNDATA!K191)</f>
        <v/>
      </c>
      <c r="N146" s="45" t="str">
        <f>IF(ISBLANK(INNDATA!F191),"",I146*INNDATA!M191)</f>
        <v/>
      </c>
      <c r="O146" s="146" t="str">
        <f>IF(ISBLANK(INNDATA!F191),"",J146*INNDATA!O191)</f>
        <v/>
      </c>
      <c r="P146" s="150" t="str">
        <f>IF(ISBLANK(INNDATA!F191),"",IF(INNDATA!C33="Ja",(UTDATA!K146/Beregninger!L29),(UTDATA!K146/Beregninger!C41)))</f>
        <v/>
      </c>
      <c r="Q146" s="151" t="str">
        <f>IF(ISBLANK(INNDATA!F191),"",IF(INNDATA!C33="Ja",(UTDATA!L146/Beregninger!L63),(UTDATA!L146/Beregninger!C75)))</f>
        <v/>
      </c>
      <c r="R146" s="157" t="str">
        <f>IF(ISBLANK(INNDATA!F191),"",IF(INNDATA!C33="Ja",(UTDATA!M146/Beregninger!L97),(UTDATA!M146/Beregninger!C109)))</f>
        <v/>
      </c>
      <c r="S146" s="157" t="str">
        <f>IF(ISBLANK(INNDATA!F191),"",IF(INNDATA!C33="Ja",(UTDATA!N146/Beregninger!L131),(UTDATA!N146/Beregninger!C143)))</f>
        <v/>
      </c>
      <c r="T146" s="162" t="str">
        <f>IF(ISBLANK(INNDATA!F191),"",IF(INNDATA!C33="Ja",(UTDATA!O146/Beregninger!L165),(UTDATA!O146/Beregninger!C177)))</f>
        <v/>
      </c>
      <c r="U146" s="82"/>
      <c r="V146" s="82"/>
      <c r="W146" s="82"/>
      <c r="X146" s="88"/>
    </row>
    <row r="147" spans="1:24" ht="11.25" customHeight="1">
      <c r="A147" s="88"/>
      <c r="B147" s="82"/>
      <c r="C147" s="84" t="str">
        <f>IF(ISBLANK(INNDATA!C192),"",INNDATA!C192)</f>
        <v/>
      </c>
      <c r="D147" s="213" t="str">
        <f>IF(ISBLANK(INNDATA!D192),"",INNDATA!D192)</f>
        <v/>
      </c>
      <c r="E147" s="214"/>
      <c r="F147" s="44" t="str">
        <f>IF(ISBLANK(INNDATA!F192),"",INNDATA!H192*INNDATA!F192)</f>
        <v/>
      </c>
      <c r="G147" s="45" t="str">
        <f>IF(ISBLANK(INNDATA!F192),"",INNDATA!J192*INNDATA!F192)</f>
        <v/>
      </c>
      <c r="H147" s="45" t="str">
        <f>IF(ISBLANK(INNDATA!F192),"",INNDATA!F192*INNDATA!L192)</f>
        <v/>
      </c>
      <c r="I147" s="45" t="str">
        <f>IF(ISBLANK(INNDATA!F192),"",INNDATA!F192*INNDATA!N192)</f>
        <v/>
      </c>
      <c r="J147" s="45" t="str">
        <f>IF(ISBLANK(INNDATA!F192),"",INNDATA!F192*INNDATA!P192)</f>
        <v/>
      </c>
      <c r="K147" s="44" t="str">
        <f>IF(ISBLANK(INNDATA!F192),"",F147*INNDATA!G192)</f>
        <v/>
      </c>
      <c r="L147" s="45" t="str">
        <f>IF(ISBLANK(INNDATA!F192),"",G147*INNDATA!I192)</f>
        <v/>
      </c>
      <c r="M147" s="45" t="str">
        <f>IF(ISBLANK(INNDATA!F192),"",H147*INNDATA!K192)</f>
        <v/>
      </c>
      <c r="N147" s="45" t="str">
        <f>IF(ISBLANK(INNDATA!F192),"",I147*INNDATA!M192)</f>
        <v/>
      </c>
      <c r="O147" s="146" t="str">
        <f>IF(ISBLANK(INNDATA!F192),"",J147*INNDATA!O192)</f>
        <v/>
      </c>
      <c r="P147" s="150" t="str">
        <f>IF(ISBLANK(INNDATA!F192),"",IF(INNDATA!C33="Ja",(UTDATA!K147/Beregninger!L29),(UTDATA!K147/Beregninger!C41)))</f>
        <v/>
      </c>
      <c r="Q147" s="151" t="str">
        <f>IF(ISBLANK(INNDATA!F192),"",IF(INNDATA!C33="Ja",(UTDATA!L147/Beregninger!L63),(UTDATA!L147/Beregninger!C75)))</f>
        <v/>
      </c>
      <c r="R147" s="157" t="str">
        <f>IF(ISBLANK(INNDATA!F192),"",IF(INNDATA!C33="Ja",(UTDATA!M147/Beregninger!L97),(UTDATA!M147/Beregninger!C109)))</f>
        <v/>
      </c>
      <c r="S147" s="157" t="str">
        <f>IF(ISBLANK(INNDATA!F192),"",IF(INNDATA!C33="Ja",(UTDATA!N147/Beregninger!L131),(UTDATA!N147/Beregninger!C143)))</f>
        <v/>
      </c>
      <c r="T147" s="162" t="str">
        <f>IF(ISBLANK(INNDATA!F192),"",IF(INNDATA!C33="Ja",(UTDATA!O147/Beregninger!L165),(UTDATA!O147/Beregninger!C177)))</f>
        <v/>
      </c>
      <c r="U147" s="82"/>
      <c r="V147" s="82"/>
      <c r="W147" s="82"/>
      <c r="X147" s="88"/>
    </row>
    <row r="148" spans="1:24" ht="11.25" customHeight="1">
      <c r="A148" s="88"/>
      <c r="B148" s="82"/>
      <c r="C148" s="84" t="str">
        <f>IF(ISBLANK(INNDATA!C193),"",INNDATA!C193)</f>
        <v/>
      </c>
      <c r="D148" s="213" t="str">
        <f>IF(ISBLANK(INNDATA!D193),"",INNDATA!D193)</f>
        <v/>
      </c>
      <c r="E148" s="214"/>
      <c r="F148" s="44" t="str">
        <f>IF(ISBLANK(INNDATA!F193),"",INNDATA!H193*INNDATA!F193)</f>
        <v/>
      </c>
      <c r="G148" s="45" t="str">
        <f>IF(ISBLANK(INNDATA!F193),"",INNDATA!J193*INNDATA!F193)</f>
        <v/>
      </c>
      <c r="H148" s="45" t="str">
        <f>IF(ISBLANK(INNDATA!F193),"",INNDATA!F193*INNDATA!L193)</f>
        <v/>
      </c>
      <c r="I148" s="45" t="str">
        <f>IF(ISBLANK(INNDATA!F193),"",INNDATA!F193*INNDATA!N193)</f>
        <v/>
      </c>
      <c r="J148" s="45" t="str">
        <f>IF(ISBLANK(INNDATA!F193),"",INNDATA!F193*INNDATA!P193)</f>
        <v/>
      </c>
      <c r="K148" s="44" t="str">
        <f>IF(ISBLANK(INNDATA!F193),"",F148*INNDATA!G193)</f>
        <v/>
      </c>
      <c r="L148" s="45" t="str">
        <f>IF(ISBLANK(INNDATA!F193),"",G148*INNDATA!I193)</f>
        <v/>
      </c>
      <c r="M148" s="45" t="str">
        <f>IF(ISBLANK(INNDATA!F193),"",H148*INNDATA!K193)</f>
        <v/>
      </c>
      <c r="N148" s="45" t="str">
        <f>IF(ISBLANK(INNDATA!F193),"",I148*INNDATA!M193)</f>
        <v/>
      </c>
      <c r="O148" s="146" t="str">
        <f>IF(ISBLANK(INNDATA!F193),"",J148*INNDATA!O193)</f>
        <v/>
      </c>
      <c r="P148" s="150" t="str">
        <f>IF(ISBLANK(INNDATA!F193),"",IF(INNDATA!C33="Ja",(UTDATA!K148/Beregninger!L29),(UTDATA!K148/Beregninger!C41)))</f>
        <v/>
      </c>
      <c r="Q148" s="151" t="str">
        <f>IF(ISBLANK(INNDATA!F193),"",IF(INNDATA!C33="Ja",(UTDATA!L148/Beregninger!L63),(UTDATA!L148/Beregninger!C75)))</f>
        <v/>
      </c>
      <c r="R148" s="157" t="str">
        <f>IF(ISBLANK(INNDATA!F193),"",IF(INNDATA!C33="Ja",(UTDATA!M148/Beregninger!L97),(UTDATA!M148/Beregninger!C109)))</f>
        <v/>
      </c>
      <c r="S148" s="157" t="str">
        <f>IF(ISBLANK(INNDATA!F193),"",IF(INNDATA!C33="Ja",(UTDATA!N148/Beregninger!L131),(UTDATA!N148/Beregninger!C143)))</f>
        <v/>
      </c>
      <c r="T148" s="162" t="str">
        <f>IF(ISBLANK(INNDATA!F193),"",IF(INNDATA!C33="Ja",(UTDATA!O148/Beregninger!L165),(UTDATA!O148/Beregninger!C177)))</f>
        <v/>
      </c>
      <c r="U148" s="82"/>
      <c r="V148" s="82"/>
      <c r="W148" s="82"/>
      <c r="X148" s="88"/>
    </row>
    <row r="149" spans="1:24" ht="11.25" customHeight="1">
      <c r="A149" s="88"/>
      <c r="B149" s="82"/>
      <c r="C149" s="84" t="str">
        <f>IF(ISBLANK(INNDATA!C194),"",INNDATA!C194)</f>
        <v/>
      </c>
      <c r="D149" s="213" t="str">
        <f>IF(ISBLANK(INNDATA!D194),"",INNDATA!D194)</f>
        <v/>
      </c>
      <c r="E149" s="214"/>
      <c r="F149" s="44" t="str">
        <f>IF(ISBLANK(INNDATA!F194),"",INNDATA!H194*INNDATA!F194)</f>
        <v/>
      </c>
      <c r="G149" s="45" t="str">
        <f>IF(ISBLANK(INNDATA!F194),"",INNDATA!J194*INNDATA!F194)</f>
        <v/>
      </c>
      <c r="H149" s="45" t="str">
        <f>IF(ISBLANK(INNDATA!F194),"",INNDATA!F194*INNDATA!L194)</f>
        <v/>
      </c>
      <c r="I149" s="45" t="str">
        <f>IF(ISBLANK(INNDATA!F194),"",INNDATA!F194*INNDATA!N194)</f>
        <v/>
      </c>
      <c r="J149" s="45" t="str">
        <f>IF(ISBLANK(INNDATA!F194),"",INNDATA!F194*INNDATA!P194)</f>
        <v/>
      </c>
      <c r="K149" s="44" t="str">
        <f>IF(ISBLANK(INNDATA!F194),"",F149*INNDATA!G194)</f>
        <v/>
      </c>
      <c r="L149" s="45" t="str">
        <f>IF(ISBLANK(INNDATA!F194),"",G149*INNDATA!I194)</f>
        <v/>
      </c>
      <c r="M149" s="45" t="str">
        <f>IF(ISBLANK(INNDATA!F194),"",H149*INNDATA!K194)</f>
        <v/>
      </c>
      <c r="N149" s="45" t="str">
        <f>IF(ISBLANK(INNDATA!F194),"",I149*INNDATA!M194)</f>
        <v/>
      </c>
      <c r="O149" s="146" t="str">
        <f>IF(ISBLANK(INNDATA!F194),"",J149*INNDATA!O194)</f>
        <v/>
      </c>
      <c r="P149" s="150" t="str">
        <f>IF(ISBLANK(INNDATA!F194),"",IF(INNDATA!C33="Ja",(UTDATA!K149/Beregninger!L29),(UTDATA!K149/Beregninger!C41)))</f>
        <v/>
      </c>
      <c r="Q149" s="151" t="str">
        <f>IF(ISBLANK(INNDATA!F194),"",IF(INNDATA!C33="Ja",(UTDATA!L149/Beregninger!L63),(UTDATA!L149/Beregninger!C75)))</f>
        <v/>
      </c>
      <c r="R149" s="157" t="str">
        <f>IF(ISBLANK(INNDATA!F194),"",IF(INNDATA!C33="Ja",(UTDATA!M149/Beregninger!L97),(UTDATA!M149/Beregninger!C109)))</f>
        <v/>
      </c>
      <c r="S149" s="157" t="str">
        <f>IF(ISBLANK(INNDATA!F194),"",IF(INNDATA!C33="Ja",(UTDATA!N149/Beregninger!L131),(UTDATA!N149/Beregninger!C143)))</f>
        <v/>
      </c>
      <c r="T149" s="162" t="str">
        <f>IF(ISBLANK(INNDATA!F194),"",IF(INNDATA!C33="Ja",(UTDATA!O149/Beregninger!L165),(UTDATA!O149/Beregninger!C177)))</f>
        <v/>
      </c>
      <c r="U149" s="82"/>
      <c r="V149" s="82"/>
      <c r="W149" s="82"/>
      <c r="X149" s="88"/>
    </row>
    <row r="150" spans="1:24" ht="11.25" customHeight="1">
      <c r="A150" s="88"/>
      <c r="B150" s="82"/>
      <c r="C150" s="84" t="str">
        <f>IF(ISBLANK(INNDATA!C195),"",INNDATA!C195)</f>
        <v/>
      </c>
      <c r="D150" s="213" t="str">
        <f>IF(ISBLANK(INNDATA!D195),"",INNDATA!D195)</f>
        <v/>
      </c>
      <c r="E150" s="214"/>
      <c r="F150" s="44" t="str">
        <f>IF(ISBLANK(INNDATA!F195),"",INNDATA!H195*INNDATA!F195)</f>
        <v/>
      </c>
      <c r="G150" s="45" t="str">
        <f>IF(ISBLANK(INNDATA!F195),"",INNDATA!J195*INNDATA!F195)</f>
        <v/>
      </c>
      <c r="H150" s="45" t="str">
        <f>IF(ISBLANK(INNDATA!F195),"",INNDATA!F195*INNDATA!L195)</f>
        <v/>
      </c>
      <c r="I150" s="45" t="str">
        <f>IF(ISBLANK(INNDATA!F195),"",INNDATA!F195*INNDATA!N195)</f>
        <v/>
      </c>
      <c r="J150" s="45" t="str">
        <f>IF(ISBLANK(INNDATA!F195),"",INNDATA!F195*INNDATA!P195)</f>
        <v/>
      </c>
      <c r="K150" s="44" t="str">
        <f>IF(ISBLANK(INNDATA!F195),"",F150*INNDATA!G195)</f>
        <v/>
      </c>
      <c r="L150" s="45" t="str">
        <f>IF(ISBLANK(INNDATA!F195),"",G150*INNDATA!I195)</f>
        <v/>
      </c>
      <c r="M150" s="45" t="str">
        <f>IF(ISBLANK(INNDATA!F195),"",H150*INNDATA!K195)</f>
        <v/>
      </c>
      <c r="N150" s="45" t="str">
        <f>IF(ISBLANK(INNDATA!F195),"",I150*INNDATA!M195)</f>
        <v/>
      </c>
      <c r="O150" s="146" t="str">
        <f>IF(ISBLANK(INNDATA!F195),"",J150*INNDATA!O195)</f>
        <v/>
      </c>
      <c r="P150" s="150" t="str">
        <f>IF(ISBLANK(INNDATA!F195),"",IF(INNDATA!C33="Ja",(UTDATA!K150/Beregninger!L29),(UTDATA!K150/Beregninger!C41)))</f>
        <v/>
      </c>
      <c r="Q150" s="151" t="str">
        <f>IF(ISBLANK(INNDATA!F195),"",IF(INNDATA!C33="Ja",(UTDATA!L150/Beregninger!L63),(UTDATA!L150/Beregninger!C75)))</f>
        <v/>
      </c>
      <c r="R150" s="157" t="str">
        <f>IF(ISBLANK(INNDATA!F195),"",IF(INNDATA!C33="Ja",(UTDATA!M150/Beregninger!L97),(UTDATA!M150/Beregninger!C109)))</f>
        <v/>
      </c>
      <c r="S150" s="157" t="str">
        <f>IF(ISBLANK(INNDATA!F195),"",IF(INNDATA!C33="Ja",(UTDATA!N150/Beregninger!L131),(UTDATA!N150/Beregninger!C143)))</f>
        <v/>
      </c>
      <c r="T150" s="162" t="str">
        <f>IF(ISBLANK(INNDATA!F195),"",IF(INNDATA!C33="Ja",(UTDATA!O150/Beregninger!L165),(UTDATA!O150/Beregninger!C177)))</f>
        <v/>
      </c>
      <c r="U150" s="82"/>
      <c r="V150" s="82"/>
      <c r="W150" s="82"/>
      <c r="X150" s="88"/>
    </row>
    <row r="151" spans="1:24" ht="11.25" customHeight="1">
      <c r="A151" s="88"/>
      <c r="B151" s="82"/>
      <c r="C151" s="84" t="str">
        <f>IF(ISBLANK(INNDATA!C196),"",INNDATA!C196)</f>
        <v/>
      </c>
      <c r="D151" s="213" t="str">
        <f>IF(ISBLANK(INNDATA!D196),"",INNDATA!D196)</f>
        <v/>
      </c>
      <c r="E151" s="214"/>
      <c r="F151" s="44" t="str">
        <f>IF(ISBLANK(INNDATA!F196),"",INNDATA!H196*INNDATA!F196)</f>
        <v/>
      </c>
      <c r="G151" s="45" t="str">
        <f>IF(ISBLANK(INNDATA!F196),"",INNDATA!J196*INNDATA!F196)</f>
        <v/>
      </c>
      <c r="H151" s="45" t="str">
        <f>IF(ISBLANK(INNDATA!F196),"",INNDATA!F196*INNDATA!L196)</f>
        <v/>
      </c>
      <c r="I151" s="45" t="str">
        <f>IF(ISBLANK(INNDATA!F196),"",INNDATA!F196*INNDATA!N196)</f>
        <v/>
      </c>
      <c r="J151" s="45" t="str">
        <f>IF(ISBLANK(INNDATA!F196),"",INNDATA!F196*INNDATA!P196)</f>
        <v/>
      </c>
      <c r="K151" s="44" t="str">
        <f>IF(ISBLANK(INNDATA!F196),"",F151*INNDATA!G196)</f>
        <v/>
      </c>
      <c r="L151" s="45" t="str">
        <f>IF(ISBLANK(INNDATA!F196),"",G151*INNDATA!I196)</f>
        <v/>
      </c>
      <c r="M151" s="45" t="str">
        <f>IF(ISBLANK(INNDATA!F196),"",H151*INNDATA!K196)</f>
        <v/>
      </c>
      <c r="N151" s="45" t="str">
        <f>IF(ISBLANK(INNDATA!F196),"",I151*INNDATA!M196)</f>
        <v/>
      </c>
      <c r="O151" s="146" t="str">
        <f>IF(ISBLANK(INNDATA!F196),"",J151*INNDATA!O196)</f>
        <v/>
      </c>
      <c r="P151" s="150" t="str">
        <f>IF(ISBLANK(INNDATA!F196),"",IF(INNDATA!C33="Ja",(UTDATA!K151/Beregninger!L29),(UTDATA!K151/Beregninger!C41)))</f>
        <v/>
      </c>
      <c r="Q151" s="151" t="str">
        <f>IF(ISBLANK(INNDATA!F196),"",IF(INNDATA!C33="Ja",(UTDATA!L151/Beregninger!L63),(UTDATA!L151/Beregninger!C75)))</f>
        <v/>
      </c>
      <c r="R151" s="157" t="str">
        <f>IF(ISBLANK(INNDATA!F196),"",IF(INNDATA!C33="Ja",(UTDATA!M151/Beregninger!L97),(UTDATA!M151/Beregninger!C109)))</f>
        <v/>
      </c>
      <c r="S151" s="157" t="str">
        <f>IF(ISBLANK(INNDATA!F196),"",IF(INNDATA!C33="Ja",(UTDATA!N151/Beregninger!L131),(UTDATA!N151/Beregninger!C143)))</f>
        <v/>
      </c>
      <c r="T151" s="162" t="str">
        <f>IF(ISBLANK(INNDATA!F196),"",IF(INNDATA!C33="Ja",(UTDATA!O151/Beregninger!L165),(UTDATA!O151/Beregninger!C177)))</f>
        <v/>
      </c>
      <c r="U151" s="82"/>
      <c r="V151" s="82"/>
      <c r="W151" s="82"/>
      <c r="X151" s="88"/>
    </row>
    <row r="152" spans="1:24" ht="11.25" customHeight="1">
      <c r="A152" s="88"/>
      <c r="B152" s="82"/>
      <c r="C152" s="84" t="str">
        <f>IF(ISBLANK(INNDATA!C197),"",INNDATA!C197)</f>
        <v/>
      </c>
      <c r="D152" s="213" t="str">
        <f>IF(ISBLANK(INNDATA!D197),"",INNDATA!D197)</f>
        <v/>
      </c>
      <c r="E152" s="214"/>
      <c r="F152" s="44" t="str">
        <f>IF(ISBLANK(INNDATA!F197),"",INNDATA!H197*INNDATA!F197)</f>
        <v/>
      </c>
      <c r="G152" s="45" t="str">
        <f>IF(ISBLANK(INNDATA!F197),"",INNDATA!J197*INNDATA!F197)</f>
        <v/>
      </c>
      <c r="H152" s="45" t="str">
        <f>IF(ISBLANK(INNDATA!F197),"",INNDATA!F197*INNDATA!L197)</f>
        <v/>
      </c>
      <c r="I152" s="45" t="str">
        <f>IF(ISBLANK(INNDATA!F197),"",INNDATA!F197*INNDATA!N197)</f>
        <v/>
      </c>
      <c r="J152" s="45" t="str">
        <f>IF(ISBLANK(INNDATA!F197),"",INNDATA!F197*INNDATA!P197)</f>
        <v/>
      </c>
      <c r="K152" s="44" t="str">
        <f>IF(ISBLANK(INNDATA!F197),"",F152*INNDATA!G197)</f>
        <v/>
      </c>
      <c r="L152" s="45" t="str">
        <f>IF(ISBLANK(INNDATA!F197),"",G152*INNDATA!I197)</f>
        <v/>
      </c>
      <c r="M152" s="45" t="str">
        <f>IF(ISBLANK(INNDATA!F197),"",H152*INNDATA!K197)</f>
        <v/>
      </c>
      <c r="N152" s="45" t="str">
        <f>IF(ISBLANK(INNDATA!F197),"",I152*INNDATA!M197)</f>
        <v/>
      </c>
      <c r="O152" s="146" t="str">
        <f>IF(ISBLANK(INNDATA!F197),"",J152*INNDATA!O197)</f>
        <v/>
      </c>
      <c r="P152" s="150" t="str">
        <f>IF(ISBLANK(INNDATA!F197),"",IF(INNDATA!C33="Ja",(UTDATA!K152/Beregninger!L29),(UTDATA!K152/Beregninger!C41)))</f>
        <v/>
      </c>
      <c r="Q152" s="151" t="str">
        <f>IF(ISBLANK(INNDATA!F197),"",IF(INNDATA!C33="Ja",(UTDATA!L152/Beregninger!L63),(UTDATA!L152/Beregninger!C75)))</f>
        <v/>
      </c>
      <c r="R152" s="157" t="str">
        <f>IF(ISBLANK(INNDATA!F197),"",IF(INNDATA!C33="Ja",(UTDATA!M152/Beregninger!L97),(UTDATA!M152/Beregninger!C109)))</f>
        <v/>
      </c>
      <c r="S152" s="157" t="str">
        <f>IF(ISBLANK(INNDATA!F197),"",IF(INNDATA!C33="Ja",(UTDATA!N152/Beregninger!L131),(UTDATA!N152/Beregninger!C143)))</f>
        <v/>
      </c>
      <c r="T152" s="162" t="str">
        <f>IF(ISBLANK(INNDATA!F197),"",IF(INNDATA!C33="Ja",(UTDATA!O152/Beregninger!L165),(UTDATA!O152/Beregninger!C177)))</f>
        <v/>
      </c>
      <c r="U152" s="82"/>
      <c r="V152" s="82"/>
      <c r="W152" s="82"/>
      <c r="X152" s="88"/>
    </row>
    <row r="153" spans="1:24" ht="11.25" customHeight="1">
      <c r="A153" s="88"/>
      <c r="B153" s="82"/>
      <c r="C153" s="84" t="str">
        <f>IF(ISBLANK(INNDATA!C198),"",INNDATA!C198)</f>
        <v/>
      </c>
      <c r="D153" s="213" t="str">
        <f>IF(ISBLANK(INNDATA!D198),"",INNDATA!D198)</f>
        <v/>
      </c>
      <c r="E153" s="214"/>
      <c r="F153" s="44" t="str">
        <f>IF(ISBLANK(INNDATA!F198),"",INNDATA!H198*INNDATA!F198)</f>
        <v/>
      </c>
      <c r="G153" s="45" t="str">
        <f>IF(ISBLANK(INNDATA!F198),"",INNDATA!J198*INNDATA!F198)</f>
        <v/>
      </c>
      <c r="H153" s="45" t="str">
        <f>IF(ISBLANK(INNDATA!F198),"",INNDATA!F198*INNDATA!L198)</f>
        <v/>
      </c>
      <c r="I153" s="45" t="str">
        <f>IF(ISBLANK(INNDATA!F198),"",INNDATA!F198*INNDATA!N198)</f>
        <v/>
      </c>
      <c r="J153" s="45" t="str">
        <f>IF(ISBLANK(INNDATA!F198),"",INNDATA!F198*INNDATA!P198)</f>
        <v/>
      </c>
      <c r="K153" s="44" t="str">
        <f>IF(ISBLANK(INNDATA!F198),"",F153*INNDATA!G198)</f>
        <v/>
      </c>
      <c r="L153" s="45" t="str">
        <f>IF(ISBLANK(INNDATA!F198),"",G153*INNDATA!I198)</f>
        <v/>
      </c>
      <c r="M153" s="45" t="str">
        <f>IF(ISBLANK(INNDATA!F198),"",H153*INNDATA!K198)</f>
        <v/>
      </c>
      <c r="N153" s="45" t="str">
        <f>IF(ISBLANK(INNDATA!F198),"",I153*INNDATA!M198)</f>
        <v/>
      </c>
      <c r="O153" s="146" t="str">
        <f>IF(ISBLANK(INNDATA!F198),"",J153*INNDATA!O198)</f>
        <v/>
      </c>
      <c r="P153" s="150" t="str">
        <f>IF(ISBLANK(INNDATA!F198),"",IF(INNDATA!C33="Ja",(UTDATA!K153/Beregninger!L29),(UTDATA!K153/Beregninger!C41)))</f>
        <v/>
      </c>
      <c r="Q153" s="151" t="str">
        <f>IF(ISBLANK(INNDATA!F198),"",IF(INNDATA!C33="Ja",(UTDATA!L153/Beregninger!L63),(UTDATA!L153/Beregninger!C75)))</f>
        <v/>
      </c>
      <c r="R153" s="157" t="str">
        <f>IF(ISBLANK(INNDATA!F198),"",IF(INNDATA!C33="Ja",(UTDATA!M153/Beregninger!L97),(UTDATA!M153/Beregninger!C109)))</f>
        <v/>
      </c>
      <c r="S153" s="157" t="str">
        <f>IF(ISBLANK(INNDATA!F198),"",IF(INNDATA!C33="Ja",(UTDATA!N153/Beregninger!L131),(UTDATA!N153/Beregninger!C143)))</f>
        <v/>
      </c>
      <c r="T153" s="162" t="str">
        <f>IF(ISBLANK(INNDATA!F198),"",IF(INNDATA!C33="Ja",(UTDATA!O153/Beregninger!L165),(UTDATA!O153/Beregninger!C177)))</f>
        <v/>
      </c>
      <c r="U153" s="82"/>
      <c r="V153" s="82"/>
      <c r="W153" s="82"/>
      <c r="X153" s="88"/>
    </row>
    <row r="154" spans="1:24" ht="11.25" customHeight="1">
      <c r="A154" s="88"/>
      <c r="B154" s="82"/>
      <c r="C154" s="84" t="str">
        <f>IF(ISBLANK(INNDATA!C199),"",INNDATA!C199)</f>
        <v/>
      </c>
      <c r="D154" s="213" t="str">
        <f>IF(ISBLANK(INNDATA!D199),"",INNDATA!D199)</f>
        <v/>
      </c>
      <c r="E154" s="214"/>
      <c r="F154" s="44" t="str">
        <f>IF(ISBLANK(INNDATA!F199),"",INNDATA!H199*INNDATA!F199)</f>
        <v/>
      </c>
      <c r="G154" s="45" t="str">
        <f>IF(ISBLANK(INNDATA!F199),"",INNDATA!J199*INNDATA!F199)</f>
        <v/>
      </c>
      <c r="H154" s="45" t="str">
        <f>IF(ISBLANK(INNDATA!F199),"",INNDATA!F199*INNDATA!L199)</f>
        <v/>
      </c>
      <c r="I154" s="45" t="str">
        <f>IF(ISBLANK(INNDATA!F199),"",INNDATA!F199*INNDATA!N199)</f>
        <v/>
      </c>
      <c r="J154" s="45" t="str">
        <f>IF(ISBLANK(INNDATA!F199),"",INNDATA!F199*INNDATA!P199)</f>
        <v/>
      </c>
      <c r="K154" s="44" t="str">
        <f>IF(ISBLANK(INNDATA!F199),"",F154*INNDATA!G199)</f>
        <v/>
      </c>
      <c r="L154" s="45" t="str">
        <f>IF(ISBLANK(INNDATA!F199),"",G154*INNDATA!I199)</f>
        <v/>
      </c>
      <c r="M154" s="45" t="str">
        <f>IF(ISBLANK(INNDATA!F199),"",H154*INNDATA!K199)</f>
        <v/>
      </c>
      <c r="N154" s="45" t="str">
        <f>IF(ISBLANK(INNDATA!F199),"",I154*INNDATA!M199)</f>
        <v/>
      </c>
      <c r="O154" s="146" t="str">
        <f>IF(ISBLANK(INNDATA!F199),"",J154*INNDATA!O199)</f>
        <v/>
      </c>
      <c r="P154" s="150" t="str">
        <f>IF(ISBLANK(INNDATA!F199),"",IF(INNDATA!C33="Ja",(UTDATA!K154/Beregninger!L29),(UTDATA!K154/Beregninger!C41)))</f>
        <v/>
      </c>
      <c r="Q154" s="151" t="str">
        <f>IF(ISBLANK(INNDATA!F199),"",IF(INNDATA!C33="Ja",(UTDATA!L154/Beregninger!L63),(UTDATA!L154/Beregninger!C75)))</f>
        <v/>
      </c>
      <c r="R154" s="157" t="str">
        <f>IF(ISBLANK(INNDATA!F199),"",IF(INNDATA!C33="Ja",(UTDATA!M154/Beregninger!L97),(UTDATA!M154/Beregninger!C109)))</f>
        <v/>
      </c>
      <c r="S154" s="157" t="str">
        <f>IF(ISBLANK(INNDATA!F199),"",IF(INNDATA!C33="Ja",(UTDATA!N154/Beregninger!L131),(UTDATA!N154/Beregninger!C143)))</f>
        <v/>
      </c>
      <c r="T154" s="162" t="str">
        <f>IF(ISBLANK(INNDATA!F199),"",IF(INNDATA!C33="Ja",(UTDATA!O154/Beregninger!L165),(UTDATA!O154/Beregninger!C177)))</f>
        <v/>
      </c>
      <c r="U154" s="82"/>
      <c r="V154" s="82"/>
      <c r="W154" s="82"/>
      <c r="X154" s="88"/>
    </row>
    <row r="155" spans="1:24" ht="11.25" customHeight="1">
      <c r="A155" s="88"/>
      <c r="B155" s="82"/>
      <c r="C155" s="84" t="str">
        <f>IF(ISBLANK(INNDATA!C200),"",INNDATA!C200)</f>
        <v/>
      </c>
      <c r="D155" s="213" t="str">
        <f>IF(ISBLANK(INNDATA!D200),"",INNDATA!D200)</f>
        <v/>
      </c>
      <c r="E155" s="214"/>
      <c r="F155" s="44" t="str">
        <f>IF(ISBLANK(INNDATA!F200),"",INNDATA!H200*INNDATA!F200)</f>
        <v/>
      </c>
      <c r="G155" s="45" t="str">
        <f>IF(ISBLANK(INNDATA!F200),"",INNDATA!J200*INNDATA!F200)</f>
        <v/>
      </c>
      <c r="H155" s="45" t="str">
        <f>IF(ISBLANK(INNDATA!F200),"",INNDATA!F200*INNDATA!L200)</f>
        <v/>
      </c>
      <c r="I155" s="45" t="str">
        <f>IF(ISBLANK(INNDATA!F200),"",INNDATA!F200*INNDATA!N200)</f>
        <v/>
      </c>
      <c r="J155" s="45" t="str">
        <f>IF(ISBLANK(INNDATA!F200),"",INNDATA!F200*INNDATA!P200)</f>
        <v/>
      </c>
      <c r="K155" s="44" t="str">
        <f>IF(ISBLANK(INNDATA!F200),"",F155*INNDATA!G200)</f>
        <v/>
      </c>
      <c r="L155" s="45" t="str">
        <f>IF(ISBLANK(INNDATA!F200),"",G155*INNDATA!I200)</f>
        <v/>
      </c>
      <c r="M155" s="45" t="str">
        <f>IF(ISBLANK(INNDATA!F200),"",H155*INNDATA!K200)</f>
        <v/>
      </c>
      <c r="N155" s="45" t="str">
        <f>IF(ISBLANK(INNDATA!F200),"",I155*INNDATA!M200)</f>
        <v/>
      </c>
      <c r="O155" s="146" t="str">
        <f>IF(ISBLANK(INNDATA!F200),"",J155*INNDATA!O200)</f>
        <v/>
      </c>
      <c r="P155" s="150" t="str">
        <f>IF(ISBLANK(INNDATA!F200),"",IF(INNDATA!C33="Ja",(UTDATA!K155/Beregninger!L29),(UTDATA!K155/Beregninger!C41)))</f>
        <v/>
      </c>
      <c r="Q155" s="151" t="str">
        <f>IF(ISBLANK(INNDATA!F200),"",IF(INNDATA!C33="Ja",(UTDATA!L155/Beregninger!L63),(UTDATA!L155/Beregninger!C75)))</f>
        <v/>
      </c>
      <c r="R155" s="157" t="str">
        <f>IF(ISBLANK(INNDATA!F200),"",IF(INNDATA!C33="Ja",(UTDATA!M155/Beregninger!L97),(UTDATA!M155/Beregninger!C109)))</f>
        <v/>
      </c>
      <c r="S155" s="157" t="str">
        <f>IF(ISBLANK(INNDATA!F200),"",IF(INNDATA!C33="Ja",(UTDATA!N155/Beregninger!L131),(UTDATA!N155/Beregninger!C143)))</f>
        <v/>
      </c>
      <c r="T155" s="162" t="str">
        <f>IF(ISBLANK(INNDATA!F200),"",IF(INNDATA!C33="Ja",(UTDATA!O155/Beregninger!L165),(UTDATA!O155/Beregninger!C177)))</f>
        <v/>
      </c>
      <c r="U155" s="82"/>
      <c r="V155" s="82"/>
      <c r="W155" s="82"/>
      <c r="X155" s="88"/>
    </row>
    <row r="156" spans="1:24" ht="11.25" customHeight="1">
      <c r="A156" s="88"/>
      <c r="B156" s="82"/>
      <c r="C156" s="84" t="str">
        <f>IF(ISBLANK(INNDATA!C201),"",INNDATA!C201)</f>
        <v/>
      </c>
      <c r="D156" s="213" t="str">
        <f>IF(ISBLANK(INNDATA!D201),"",INNDATA!D201)</f>
        <v/>
      </c>
      <c r="E156" s="214"/>
      <c r="F156" s="44" t="str">
        <f>IF(ISBLANK(INNDATA!F201),"",INNDATA!H201*INNDATA!F201)</f>
        <v/>
      </c>
      <c r="G156" s="45" t="str">
        <f>IF(ISBLANK(INNDATA!F201),"",INNDATA!J201*INNDATA!F201)</f>
        <v/>
      </c>
      <c r="H156" s="45" t="str">
        <f>IF(ISBLANK(INNDATA!F201),"",INNDATA!F201*INNDATA!L201)</f>
        <v/>
      </c>
      <c r="I156" s="45" t="str">
        <f>IF(ISBLANK(INNDATA!F201),"",INNDATA!F201*INNDATA!N201)</f>
        <v/>
      </c>
      <c r="J156" s="45" t="str">
        <f>IF(ISBLANK(INNDATA!F201),"",INNDATA!F201*INNDATA!P201)</f>
        <v/>
      </c>
      <c r="K156" s="44" t="str">
        <f>IF(ISBLANK(INNDATA!F201),"",F156*INNDATA!G201)</f>
        <v/>
      </c>
      <c r="L156" s="45" t="str">
        <f>IF(ISBLANK(INNDATA!F201),"",G156*INNDATA!I201)</f>
        <v/>
      </c>
      <c r="M156" s="45" t="str">
        <f>IF(ISBLANK(INNDATA!F201),"",H156*INNDATA!K201)</f>
        <v/>
      </c>
      <c r="N156" s="45" t="str">
        <f>IF(ISBLANK(INNDATA!F201),"",I156*INNDATA!M201)</f>
        <v/>
      </c>
      <c r="O156" s="146" t="str">
        <f>IF(ISBLANK(INNDATA!F201),"",J156*INNDATA!O201)</f>
        <v/>
      </c>
      <c r="P156" s="150" t="str">
        <f>IF(ISBLANK(INNDATA!F201),"",IF(INNDATA!C33="Ja",(UTDATA!K156/Beregninger!L29),(UTDATA!K156/Beregninger!C41)))</f>
        <v/>
      </c>
      <c r="Q156" s="151" t="str">
        <f>IF(ISBLANK(INNDATA!F201),"",IF(INNDATA!C33="Ja",(UTDATA!L156/Beregninger!L63),(UTDATA!L156/Beregninger!C75)))</f>
        <v/>
      </c>
      <c r="R156" s="157" t="str">
        <f>IF(ISBLANK(INNDATA!F201),"",IF(INNDATA!C33="Ja",(UTDATA!M156/Beregninger!L97),(UTDATA!M156/Beregninger!C109)))</f>
        <v/>
      </c>
      <c r="S156" s="157" t="str">
        <f>IF(ISBLANK(INNDATA!F201),"",IF(INNDATA!C33="Ja",(UTDATA!N156/Beregninger!L131),(UTDATA!N156/Beregninger!C143)))</f>
        <v/>
      </c>
      <c r="T156" s="162" t="str">
        <f>IF(ISBLANK(INNDATA!F201),"",IF(INNDATA!C33="Ja",(UTDATA!O156/Beregninger!L165),(UTDATA!O156/Beregninger!C177)))</f>
        <v/>
      </c>
      <c r="U156" s="82"/>
      <c r="V156" s="82"/>
      <c r="W156" s="82"/>
      <c r="X156" s="88"/>
    </row>
    <row r="157" spans="1:24" ht="11.25" customHeight="1">
      <c r="A157" s="88"/>
      <c r="B157" s="82"/>
      <c r="C157" s="84" t="str">
        <f>IF(ISBLANK(INNDATA!C202),"",INNDATA!C202)</f>
        <v/>
      </c>
      <c r="D157" s="213" t="str">
        <f>IF(ISBLANK(INNDATA!D202),"",INNDATA!D202)</f>
        <v/>
      </c>
      <c r="E157" s="214"/>
      <c r="F157" s="44" t="str">
        <f>IF(ISBLANK(INNDATA!F202),"",INNDATA!H202*INNDATA!F202)</f>
        <v/>
      </c>
      <c r="G157" s="45" t="str">
        <f>IF(ISBLANK(INNDATA!F202),"",INNDATA!J202*INNDATA!F202)</f>
        <v/>
      </c>
      <c r="H157" s="45" t="str">
        <f>IF(ISBLANK(INNDATA!F202),"",INNDATA!F202*INNDATA!L202)</f>
        <v/>
      </c>
      <c r="I157" s="45" t="str">
        <f>IF(ISBLANK(INNDATA!F202),"",INNDATA!F202*INNDATA!N202)</f>
        <v/>
      </c>
      <c r="J157" s="45" t="str">
        <f>IF(ISBLANK(INNDATA!F202),"",INNDATA!F202*INNDATA!P202)</f>
        <v/>
      </c>
      <c r="K157" s="44" t="str">
        <f>IF(ISBLANK(INNDATA!F202),"",F157*INNDATA!G202)</f>
        <v/>
      </c>
      <c r="L157" s="45" t="str">
        <f>IF(ISBLANK(INNDATA!F202),"",G157*INNDATA!I202)</f>
        <v/>
      </c>
      <c r="M157" s="45" t="str">
        <f>IF(ISBLANK(INNDATA!F202),"",H157*INNDATA!K202)</f>
        <v/>
      </c>
      <c r="N157" s="45" t="str">
        <f>IF(ISBLANK(INNDATA!F202),"",I157*INNDATA!M202)</f>
        <v/>
      </c>
      <c r="O157" s="146" t="str">
        <f>IF(ISBLANK(INNDATA!F202),"",J157*INNDATA!O202)</f>
        <v/>
      </c>
      <c r="P157" s="150" t="str">
        <f>IF(ISBLANK(INNDATA!F202),"",IF(INNDATA!C33="Ja",(UTDATA!K157/Beregninger!L29),(UTDATA!K157/Beregninger!C41)))</f>
        <v/>
      </c>
      <c r="Q157" s="151" t="str">
        <f>IF(ISBLANK(INNDATA!F202),"",IF(INNDATA!C33="Ja",(UTDATA!L157/Beregninger!L63),(UTDATA!L157/Beregninger!C75)))</f>
        <v/>
      </c>
      <c r="R157" s="157" t="str">
        <f>IF(ISBLANK(INNDATA!F202),"",IF(INNDATA!C33="Ja",(UTDATA!M157/Beregninger!L97),(UTDATA!M157/Beregninger!C109)))</f>
        <v/>
      </c>
      <c r="S157" s="157" t="str">
        <f>IF(ISBLANK(INNDATA!F202),"",IF(INNDATA!C33="Ja",(UTDATA!N157/Beregninger!L131),(UTDATA!N157/Beregninger!C143)))</f>
        <v/>
      </c>
      <c r="T157" s="162" t="str">
        <f>IF(ISBLANK(INNDATA!F202),"",IF(INNDATA!C33="Ja",(UTDATA!O157/Beregninger!L165),(UTDATA!O157/Beregninger!C177)))</f>
        <v/>
      </c>
      <c r="U157" s="82"/>
      <c r="V157" s="82"/>
      <c r="W157" s="82"/>
      <c r="X157" s="88"/>
    </row>
    <row r="158" spans="1:24" ht="11.25" customHeight="1">
      <c r="A158" s="88"/>
      <c r="B158" s="82"/>
      <c r="C158" s="84" t="str">
        <f>IF(ISBLANK(INNDATA!C203),"",INNDATA!C203)</f>
        <v/>
      </c>
      <c r="D158" s="213" t="str">
        <f>IF(ISBLANK(INNDATA!D203),"",INNDATA!D203)</f>
        <v/>
      </c>
      <c r="E158" s="214"/>
      <c r="F158" s="44" t="str">
        <f>IF(ISBLANK(INNDATA!F203),"",INNDATA!H203*INNDATA!F203)</f>
        <v/>
      </c>
      <c r="G158" s="45" t="str">
        <f>IF(ISBLANK(INNDATA!F203),"",INNDATA!J203*INNDATA!F203)</f>
        <v/>
      </c>
      <c r="H158" s="45" t="str">
        <f>IF(ISBLANK(INNDATA!F203),"",INNDATA!F203*INNDATA!L203)</f>
        <v/>
      </c>
      <c r="I158" s="45" t="str">
        <f>IF(ISBLANK(INNDATA!F203),"",INNDATA!F203*INNDATA!N203)</f>
        <v/>
      </c>
      <c r="J158" s="45" t="str">
        <f>IF(ISBLANK(INNDATA!F203),"",INNDATA!F203*INNDATA!P203)</f>
        <v/>
      </c>
      <c r="K158" s="44" t="str">
        <f>IF(ISBLANK(INNDATA!F203),"",F158*INNDATA!G203)</f>
        <v/>
      </c>
      <c r="L158" s="45" t="str">
        <f>IF(ISBLANK(INNDATA!F203),"",G158*INNDATA!I203)</f>
        <v/>
      </c>
      <c r="M158" s="45" t="str">
        <f>IF(ISBLANK(INNDATA!F203),"",H158*INNDATA!K203)</f>
        <v/>
      </c>
      <c r="N158" s="45" t="str">
        <f>IF(ISBLANK(INNDATA!F203),"",I158*INNDATA!M203)</f>
        <v/>
      </c>
      <c r="O158" s="146" t="str">
        <f>IF(ISBLANK(INNDATA!F203),"",J158*INNDATA!O203)</f>
        <v/>
      </c>
      <c r="P158" s="150" t="str">
        <f>IF(ISBLANK(INNDATA!F203),"",IF(INNDATA!C33="Ja",(UTDATA!K158/Beregninger!L29),(UTDATA!K158/Beregninger!C41)))</f>
        <v/>
      </c>
      <c r="Q158" s="151" t="str">
        <f>IF(ISBLANK(INNDATA!F203),"",IF(INNDATA!C33="Ja",(UTDATA!L158/Beregninger!L63),(UTDATA!L158/Beregninger!C75)))</f>
        <v/>
      </c>
      <c r="R158" s="157" t="str">
        <f>IF(ISBLANK(INNDATA!F203),"",IF(INNDATA!C33="Ja",(UTDATA!M158/Beregninger!L97),(UTDATA!M158/Beregninger!C109)))</f>
        <v/>
      </c>
      <c r="S158" s="157" t="str">
        <f>IF(ISBLANK(INNDATA!F203),"",IF(INNDATA!C33="Ja",(UTDATA!N158/Beregninger!L131),(UTDATA!N158/Beregninger!C143)))</f>
        <v/>
      </c>
      <c r="T158" s="162" t="str">
        <f>IF(ISBLANK(INNDATA!F203),"",IF(INNDATA!C33="Ja",(UTDATA!O158/Beregninger!L165),(UTDATA!O158/Beregninger!C177)))</f>
        <v/>
      </c>
      <c r="U158" s="82"/>
      <c r="V158" s="82"/>
      <c r="W158" s="82"/>
      <c r="X158" s="88"/>
    </row>
    <row r="159" spans="1:24" ht="11.25" customHeight="1">
      <c r="A159" s="88"/>
      <c r="B159" s="82"/>
      <c r="C159" s="84" t="str">
        <f>IF(ISBLANK(INNDATA!C204),"",INNDATA!C204)</f>
        <v/>
      </c>
      <c r="D159" s="213" t="str">
        <f>IF(ISBLANK(INNDATA!D204),"",INNDATA!D204)</f>
        <v/>
      </c>
      <c r="E159" s="214"/>
      <c r="F159" s="44" t="str">
        <f>IF(ISBLANK(INNDATA!F204),"",INNDATA!H204*INNDATA!F204)</f>
        <v/>
      </c>
      <c r="G159" s="45" t="str">
        <f>IF(ISBLANK(INNDATA!F204),"",INNDATA!J204*INNDATA!F204)</f>
        <v/>
      </c>
      <c r="H159" s="45" t="str">
        <f>IF(ISBLANK(INNDATA!F204),"",INNDATA!F204*INNDATA!L204)</f>
        <v/>
      </c>
      <c r="I159" s="45" t="str">
        <f>IF(ISBLANK(INNDATA!F204),"",INNDATA!F204*INNDATA!N204)</f>
        <v/>
      </c>
      <c r="J159" s="45" t="str">
        <f>IF(ISBLANK(INNDATA!F204),"",INNDATA!F204*INNDATA!P204)</f>
        <v/>
      </c>
      <c r="K159" s="44" t="str">
        <f>IF(ISBLANK(INNDATA!F204),"",F159*INNDATA!G204)</f>
        <v/>
      </c>
      <c r="L159" s="45" t="str">
        <f>IF(ISBLANK(INNDATA!F204),"",G159*INNDATA!I204)</f>
        <v/>
      </c>
      <c r="M159" s="45" t="str">
        <f>IF(ISBLANK(INNDATA!F204),"",H159*INNDATA!K204)</f>
        <v/>
      </c>
      <c r="N159" s="45" t="str">
        <f>IF(ISBLANK(INNDATA!F204),"",I159*INNDATA!M204)</f>
        <v/>
      </c>
      <c r="O159" s="146" t="str">
        <f>IF(ISBLANK(INNDATA!F204),"",J159*INNDATA!O204)</f>
        <v/>
      </c>
      <c r="P159" s="150" t="str">
        <f>IF(ISBLANK(INNDATA!F204),"",IF(INNDATA!C33="Ja",(UTDATA!K159/Beregninger!L29),(UTDATA!K159/Beregninger!C41)))</f>
        <v/>
      </c>
      <c r="Q159" s="151" t="str">
        <f>IF(ISBLANK(INNDATA!F204),"",IF(INNDATA!C33="Ja",(UTDATA!L159/Beregninger!L63),(UTDATA!L159/Beregninger!C75)))</f>
        <v/>
      </c>
      <c r="R159" s="157" t="str">
        <f>IF(ISBLANK(INNDATA!F204),"",IF(INNDATA!C33="Ja",(UTDATA!M159/Beregninger!L97),(UTDATA!M159/Beregninger!C109)))</f>
        <v/>
      </c>
      <c r="S159" s="157" t="str">
        <f>IF(ISBLANK(INNDATA!F204),"",IF(INNDATA!C33="Ja",(UTDATA!N159/Beregninger!L131),(UTDATA!N159/Beregninger!C143)))</f>
        <v/>
      </c>
      <c r="T159" s="162" t="str">
        <f>IF(ISBLANK(INNDATA!F204),"",IF(INNDATA!C33="Ja",(UTDATA!O159/Beregninger!L165),(UTDATA!O159/Beregninger!C177)))</f>
        <v/>
      </c>
      <c r="U159" s="82"/>
      <c r="V159" s="82"/>
      <c r="W159" s="82"/>
      <c r="X159" s="88"/>
    </row>
    <row r="160" spans="1:24" ht="11.25" customHeight="1">
      <c r="A160" s="88"/>
      <c r="B160" s="82"/>
      <c r="C160" s="84" t="str">
        <f>IF(ISBLANK(INNDATA!C205),"",INNDATA!C205)</f>
        <v/>
      </c>
      <c r="D160" s="213" t="str">
        <f>IF(ISBLANK(INNDATA!D205),"",INNDATA!D205)</f>
        <v/>
      </c>
      <c r="E160" s="214"/>
      <c r="F160" s="44" t="str">
        <f>IF(ISBLANK(INNDATA!F205),"",INNDATA!H205*INNDATA!F205)</f>
        <v/>
      </c>
      <c r="G160" s="45" t="str">
        <f>IF(ISBLANK(INNDATA!F205),"",INNDATA!J205*INNDATA!F205)</f>
        <v/>
      </c>
      <c r="H160" s="45" t="str">
        <f>IF(ISBLANK(INNDATA!F205),"",INNDATA!F205*INNDATA!L205)</f>
        <v/>
      </c>
      <c r="I160" s="45" t="str">
        <f>IF(ISBLANK(INNDATA!F205),"",INNDATA!F205*INNDATA!N205)</f>
        <v/>
      </c>
      <c r="J160" s="45" t="str">
        <f>IF(ISBLANK(INNDATA!F205),"",INNDATA!F205*INNDATA!P205)</f>
        <v/>
      </c>
      <c r="K160" s="44" t="str">
        <f>IF(ISBLANK(INNDATA!F205),"",F160*INNDATA!G205)</f>
        <v/>
      </c>
      <c r="L160" s="45" t="str">
        <f>IF(ISBLANK(INNDATA!F205),"",G160*INNDATA!I205)</f>
        <v/>
      </c>
      <c r="M160" s="45" t="str">
        <f>IF(ISBLANK(INNDATA!F205),"",H160*INNDATA!K205)</f>
        <v/>
      </c>
      <c r="N160" s="45" t="str">
        <f>IF(ISBLANK(INNDATA!F205),"",I160*INNDATA!M205)</f>
        <v/>
      </c>
      <c r="O160" s="146" t="str">
        <f>IF(ISBLANK(INNDATA!F205),"",J160*INNDATA!O205)</f>
        <v/>
      </c>
      <c r="P160" s="150" t="str">
        <f>IF(ISBLANK(INNDATA!F205),"",IF(INNDATA!C33="Ja",(UTDATA!K160/Beregninger!L29),(UTDATA!K160/Beregninger!C41)))</f>
        <v/>
      </c>
      <c r="Q160" s="151" t="str">
        <f>IF(ISBLANK(INNDATA!F205),"",IF(INNDATA!C33="Ja",(UTDATA!L160/Beregninger!L63),(UTDATA!L160/Beregninger!C75)))</f>
        <v/>
      </c>
      <c r="R160" s="157" t="str">
        <f>IF(ISBLANK(INNDATA!F205),"",IF(INNDATA!C33="Ja",(UTDATA!M160/Beregninger!L97),(UTDATA!M160/Beregninger!C109)))</f>
        <v/>
      </c>
      <c r="S160" s="157" t="str">
        <f>IF(ISBLANK(INNDATA!F205),"",IF(INNDATA!C33="Ja",(UTDATA!N160/Beregninger!L131),(UTDATA!N160/Beregninger!C143)))</f>
        <v/>
      </c>
      <c r="T160" s="162" t="str">
        <f>IF(ISBLANK(INNDATA!F205),"",IF(INNDATA!C33="Ja",(UTDATA!O160/Beregninger!L165),(UTDATA!O160/Beregninger!C177)))</f>
        <v/>
      </c>
      <c r="U160" s="82"/>
      <c r="V160" s="82"/>
      <c r="W160" s="82"/>
      <c r="X160" s="88"/>
    </row>
    <row r="161" spans="1:24" ht="11.25" customHeight="1">
      <c r="A161" s="88"/>
      <c r="B161" s="82"/>
      <c r="C161" s="84" t="str">
        <f>IF(ISBLANK(INNDATA!C206),"",INNDATA!C206)</f>
        <v/>
      </c>
      <c r="D161" s="213" t="str">
        <f>IF(ISBLANK(INNDATA!D206),"",INNDATA!D206)</f>
        <v/>
      </c>
      <c r="E161" s="214"/>
      <c r="F161" s="44" t="str">
        <f>IF(ISBLANK(INNDATA!F206),"",INNDATA!H206*INNDATA!F206)</f>
        <v/>
      </c>
      <c r="G161" s="45" t="str">
        <f>IF(ISBLANK(INNDATA!F206),"",INNDATA!J206*INNDATA!F206)</f>
        <v/>
      </c>
      <c r="H161" s="45" t="str">
        <f>IF(ISBLANK(INNDATA!F206),"",INNDATA!F206*INNDATA!L206)</f>
        <v/>
      </c>
      <c r="I161" s="45" t="str">
        <f>IF(ISBLANK(INNDATA!F206),"",INNDATA!F206*INNDATA!N206)</f>
        <v/>
      </c>
      <c r="J161" s="45" t="str">
        <f>IF(ISBLANK(INNDATA!F206),"",INNDATA!F206*INNDATA!P206)</f>
        <v/>
      </c>
      <c r="K161" s="44" t="str">
        <f>IF(ISBLANK(INNDATA!F206),"",F161*INNDATA!G206)</f>
        <v/>
      </c>
      <c r="L161" s="45" t="str">
        <f>IF(ISBLANK(INNDATA!F206),"",G161*INNDATA!I206)</f>
        <v/>
      </c>
      <c r="M161" s="45" t="str">
        <f>IF(ISBLANK(INNDATA!F206),"",H161*INNDATA!K206)</f>
        <v/>
      </c>
      <c r="N161" s="45" t="str">
        <f>IF(ISBLANK(INNDATA!F206),"",I161*INNDATA!M206)</f>
        <v/>
      </c>
      <c r="O161" s="146" t="str">
        <f>IF(ISBLANK(INNDATA!F206),"",J161*INNDATA!O206)</f>
        <v/>
      </c>
      <c r="P161" s="150" t="str">
        <f>IF(ISBLANK(INNDATA!F206),"",IF(INNDATA!C33="Ja",(UTDATA!K161/Beregninger!L29),(UTDATA!K161/Beregninger!C41)))</f>
        <v/>
      </c>
      <c r="Q161" s="151" t="str">
        <f>IF(ISBLANK(INNDATA!F206),"",IF(INNDATA!C33="Ja",(UTDATA!L161/Beregninger!L63),(UTDATA!L161/Beregninger!C75)))</f>
        <v/>
      </c>
      <c r="R161" s="157" t="str">
        <f>IF(ISBLANK(INNDATA!F206),"",IF(INNDATA!C33="Ja",(UTDATA!M161/Beregninger!L97),(UTDATA!M161/Beregninger!C109)))</f>
        <v/>
      </c>
      <c r="S161" s="157" t="str">
        <f>IF(ISBLANK(INNDATA!F206),"",IF(INNDATA!C33="Ja",(UTDATA!N161/Beregninger!L131),(UTDATA!N161/Beregninger!C143)))</f>
        <v/>
      </c>
      <c r="T161" s="162" t="str">
        <f>IF(ISBLANK(INNDATA!F206),"",IF(INNDATA!C33="Ja",(UTDATA!O161/Beregninger!L165),(UTDATA!O161/Beregninger!C177)))</f>
        <v/>
      </c>
      <c r="U161" s="82"/>
      <c r="V161" s="82"/>
      <c r="W161" s="82"/>
      <c r="X161" s="88"/>
    </row>
    <row r="162" spans="1:24" ht="11.25" customHeight="1">
      <c r="A162" s="88"/>
      <c r="B162" s="82"/>
      <c r="C162" s="84" t="str">
        <f>IF(ISBLANK(INNDATA!C207),"",INNDATA!C207)</f>
        <v/>
      </c>
      <c r="D162" s="213" t="str">
        <f>IF(ISBLANK(INNDATA!D207),"",INNDATA!D207)</f>
        <v/>
      </c>
      <c r="E162" s="214"/>
      <c r="F162" s="44" t="str">
        <f>IF(ISBLANK(INNDATA!F207),"",INNDATA!H207*INNDATA!F207)</f>
        <v/>
      </c>
      <c r="G162" s="45" t="str">
        <f>IF(ISBLANK(INNDATA!F207),"",INNDATA!J207*INNDATA!F207)</f>
        <v/>
      </c>
      <c r="H162" s="45" t="str">
        <f>IF(ISBLANK(INNDATA!F207),"",INNDATA!F207*INNDATA!L207)</f>
        <v/>
      </c>
      <c r="I162" s="45" t="str">
        <f>IF(ISBLANK(INNDATA!F207),"",INNDATA!F207*INNDATA!N207)</f>
        <v/>
      </c>
      <c r="J162" s="45" t="str">
        <f>IF(ISBLANK(INNDATA!F207),"",INNDATA!F207*INNDATA!P207)</f>
        <v/>
      </c>
      <c r="K162" s="44" t="str">
        <f>IF(ISBLANK(INNDATA!F207),"",F162*INNDATA!G207)</f>
        <v/>
      </c>
      <c r="L162" s="45" t="str">
        <f>IF(ISBLANK(INNDATA!F207),"",G162*INNDATA!I207)</f>
        <v/>
      </c>
      <c r="M162" s="45" t="str">
        <f>IF(ISBLANK(INNDATA!F207),"",H162*INNDATA!K207)</f>
        <v/>
      </c>
      <c r="N162" s="45" t="str">
        <f>IF(ISBLANK(INNDATA!F207),"",I162*INNDATA!M207)</f>
        <v/>
      </c>
      <c r="O162" s="146" t="str">
        <f>IF(ISBLANK(INNDATA!F207),"",J162*INNDATA!O207)</f>
        <v/>
      </c>
      <c r="P162" s="150" t="str">
        <f>IF(ISBLANK(INNDATA!F207),"",IF(INNDATA!C33="Ja",(UTDATA!K162/Beregninger!L29),(UTDATA!K162/Beregninger!C41)))</f>
        <v/>
      </c>
      <c r="Q162" s="151" t="str">
        <f>IF(ISBLANK(INNDATA!F207),"",IF(INNDATA!C33="Ja",(UTDATA!L162/Beregninger!L63),(UTDATA!L162/Beregninger!C75)))</f>
        <v/>
      </c>
      <c r="R162" s="157" t="str">
        <f>IF(ISBLANK(INNDATA!F207),"",IF(INNDATA!C33="Ja",(UTDATA!M162/Beregninger!L97),(UTDATA!M162/Beregninger!C109)))</f>
        <v/>
      </c>
      <c r="S162" s="157" t="str">
        <f>IF(ISBLANK(INNDATA!F207),"",IF(INNDATA!C33="Ja",(UTDATA!N162/Beregninger!L131),(UTDATA!N162/Beregninger!C143)))</f>
        <v/>
      </c>
      <c r="T162" s="162" t="str">
        <f>IF(ISBLANK(INNDATA!F207),"",IF(INNDATA!C33="Ja",(UTDATA!O162/Beregninger!L165),(UTDATA!O162/Beregninger!C177)))</f>
        <v/>
      </c>
      <c r="U162" s="82"/>
      <c r="V162" s="82"/>
      <c r="W162" s="82"/>
      <c r="X162" s="88"/>
    </row>
    <row r="163" spans="1:24" ht="11.25" customHeight="1">
      <c r="A163" s="88"/>
      <c r="B163" s="82"/>
      <c r="C163" s="84" t="str">
        <f>IF(ISBLANK(INNDATA!C208),"",INNDATA!C208)</f>
        <v/>
      </c>
      <c r="D163" s="213" t="str">
        <f>IF(ISBLANK(INNDATA!D208),"",INNDATA!D208)</f>
        <v/>
      </c>
      <c r="E163" s="214"/>
      <c r="F163" s="44" t="str">
        <f>IF(ISBLANK(INNDATA!F208),"",INNDATA!H208*INNDATA!F208)</f>
        <v/>
      </c>
      <c r="G163" s="45" t="str">
        <f>IF(ISBLANK(INNDATA!F208),"",INNDATA!J208*INNDATA!F208)</f>
        <v/>
      </c>
      <c r="H163" s="45" t="str">
        <f>IF(ISBLANK(INNDATA!F208),"",INNDATA!F208*INNDATA!L208)</f>
        <v/>
      </c>
      <c r="I163" s="45" t="str">
        <f>IF(ISBLANK(INNDATA!F208),"",INNDATA!F208*INNDATA!N208)</f>
        <v/>
      </c>
      <c r="J163" s="45" t="str">
        <f>IF(ISBLANK(INNDATA!F208),"",INNDATA!F208*INNDATA!P208)</f>
        <v/>
      </c>
      <c r="K163" s="44" t="str">
        <f>IF(ISBLANK(INNDATA!F208),"",F163*INNDATA!G208)</f>
        <v/>
      </c>
      <c r="L163" s="45" t="str">
        <f>IF(ISBLANK(INNDATA!F208),"",G163*INNDATA!I208)</f>
        <v/>
      </c>
      <c r="M163" s="45" t="str">
        <f>IF(ISBLANK(INNDATA!F208),"",H163*INNDATA!K208)</f>
        <v/>
      </c>
      <c r="N163" s="45" t="str">
        <f>IF(ISBLANK(INNDATA!F208),"",I163*INNDATA!M208)</f>
        <v/>
      </c>
      <c r="O163" s="146" t="str">
        <f>IF(ISBLANK(INNDATA!F208),"",J163*INNDATA!O208)</f>
        <v/>
      </c>
      <c r="P163" s="150" t="str">
        <f>IF(ISBLANK(INNDATA!F208),"",IF(INNDATA!C33="Ja",(UTDATA!K163/Beregninger!L29),(UTDATA!K163/Beregninger!C41)))</f>
        <v/>
      </c>
      <c r="Q163" s="151" t="str">
        <f>IF(ISBLANK(INNDATA!F208),"",IF(INNDATA!C33="Ja",(UTDATA!L163/Beregninger!L63),(UTDATA!L163/Beregninger!C75)))</f>
        <v/>
      </c>
      <c r="R163" s="157" t="str">
        <f>IF(ISBLANK(INNDATA!F208),"",IF(INNDATA!C33="Ja",(UTDATA!M163/Beregninger!L97),(UTDATA!M163/Beregninger!C109)))</f>
        <v/>
      </c>
      <c r="S163" s="157" t="str">
        <f>IF(ISBLANK(INNDATA!F208),"",IF(INNDATA!C33="Ja",(UTDATA!N163/Beregninger!L131),(UTDATA!N163/Beregninger!C143)))</f>
        <v/>
      </c>
      <c r="T163" s="162" t="str">
        <f>IF(ISBLANK(INNDATA!F208),"",IF(INNDATA!C33="Ja",(UTDATA!O163/Beregninger!L165),(UTDATA!O163/Beregninger!C177)))</f>
        <v/>
      </c>
      <c r="U163" s="82"/>
      <c r="V163" s="82"/>
      <c r="W163" s="82"/>
      <c r="X163" s="88"/>
    </row>
    <row r="164" spans="1:24" ht="11.25" customHeight="1">
      <c r="A164" s="88"/>
      <c r="B164" s="82"/>
      <c r="C164" s="84" t="str">
        <f>IF(ISBLANK(INNDATA!C209),"",INNDATA!C209)</f>
        <v/>
      </c>
      <c r="D164" s="213" t="str">
        <f>IF(ISBLANK(INNDATA!D209),"",INNDATA!D209)</f>
        <v/>
      </c>
      <c r="E164" s="214"/>
      <c r="F164" s="44" t="str">
        <f>IF(ISBLANK(INNDATA!F209),"",INNDATA!H209*INNDATA!F209)</f>
        <v/>
      </c>
      <c r="G164" s="45" t="str">
        <f>IF(ISBLANK(INNDATA!F209),"",INNDATA!J209*INNDATA!F209)</f>
        <v/>
      </c>
      <c r="H164" s="45" t="str">
        <f>IF(ISBLANK(INNDATA!F209),"",INNDATA!F209*INNDATA!L209)</f>
        <v/>
      </c>
      <c r="I164" s="45" t="str">
        <f>IF(ISBLANK(INNDATA!F209),"",INNDATA!F209*INNDATA!N209)</f>
        <v/>
      </c>
      <c r="J164" s="45" t="str">
        <f>IF(ISBLANK(INNDATA!F209),"",INNDATA!F209*INNDATA!P209)</f>
        <v/>
      </c>
      <c r="K164" s="44" t="str">
        <f>IF(ISBLANK(INNDATA!F209),"",F164*INNDATA!G209)</f>
        <v/>
      </c>
      <c r="L164" s="45" t="str">
        <f>IF(ISBLANK(INNDATA!F209),"",G164*INNDATA!I209)</f>
        <v/>
      </c>
      <c r="M164" s="45" t="str">
        <f>IF(ISBLANK(INNDATA!F209),"",H164*INNDATA!K209)</f>
        <v/>
      </c>
      <c r="N164" s="45" t="str">
        <f>IF(ISBLANK(INNDATA!F209),"",I164*INNDATA!M209)</f>
        <v/>
      </c>
      <c r="O164" s="146" t="str">
        <f>IF(ISBLANK(INNDATA!F209),"",J164*INNDATA!O209)</f>
        <v/>
      </c>
      <c r="P164" s="150" t="str">
        <f>IF(ISBLANK(INNDATA!F209),"",IF(INNDATA!C33="Ja",(UTDATA!K164/Beregninger!L29),(UTDATA!K164/Beregninger!C41)))</f>
        <v/>
      </c>
      <c r="Q164" s="151" t="str">
        <f>IF(ISBLANK(INNDATA!F209),"",IF(INNDATA!C33="Ja",(UTDATA!L164/Beregninger!L63),(UTDATA!L164/Beregninger!C75)))</f>
        <v/>
      </c>
      <c r="R164" s="157" t="str">
        <f>IF(ISBLANK(INNDATA!F209),"",IF(INNDATA!C33="Ja",(UTDATA!M164/Beregninger!L97),(UTDATA!M164/Beregninger!C109)))</f>
        <v/>
      </c>
      <c r="S164" s="157" t="str">
        <f>IF(ISBLANK(INNDATA!F209),"",IF(INNDATA!C33="Ja",(UTDATA!N164/Beregninger!L131),(UTDATA!N164/Beregninger!C143)))</f>
        <v/>
      </c>
      <c r="T164" s="162" t="str">
        <f>IF(ISBLANK(INNDATA!F209),"",IF(INNDATA!C33="Ja",(UTDATA!O164/Beregninger!L165),(UTDATA!O164/Beregninger!C177)))</f>
        <v/>
      </c>
      <c r="U164" s="82"/>
      <c r="V164" s="82"/>
      <c r="W164" s="82"/>
      <c r="X164" s="88"/>
    </row>
    <row r="165" spans="1:24" ht="11.25" customHeight="1">
      <c r="A165" s="88"/>
      <c r="B165" s="82"/>
      <c r="C165" s="84" t="str">
        <f>IF(ISBLANK(INNDATA!C210),"",INNDATA!C210)</f>
        <v/>
      </c>
      <c r="D165" s="213" t="str">
        <f>IF(ISBLANK(INNDATA!D210),"",INNDATA!D210)</f>
        <v/>
      </c>
      <c r="E165" s="214"/>
      <c r="F165" s="44" t="str">
        <f>IF(ISBLANK(INNDATA!F210),"",INNDATA!H210*INNDATA!F210)</f>
        <v/>
      </c>
      <c r="G165" s="45" t="str">
        <f>IF(ISBLANK(INNDATA!F210),"",INNDATA!J210*INNDATA!F210)</f>
        <v/>
      </c>
      <c r="H165" s="45" t="str">
        <f>IF(ISBLANK(INNDATA!F210),"",INNDATA!F210*INNDATA!L210)</f>
        <v/>
      </c>
      <c r="I165" s="45" t="str">
        <f>IF(ISBLANK(INNDATA!F210),"",INNDATA!F210*INNDATA!N210)</f>
        <v/>
      </c>
      <c r="J165" s="45" t="str">
        <f>IF(ISBLANK(INNDATA!F210),"",INNDATA!F210*INNDATA!P210)</f>
        <v/>
      </c>
      <c r="K165" s="44" t="str">
        <f>IF(ISBLANK(INNDATA!F210),"",F165*INNDATA!G210)</f>
        <v/>
      </c>
      <c r="L165" s="45" t="str">
        <f>IF(ISBLANK(INNDATA!F210),"",G165*INNDATA!I210)</f>
        <v/>
      </c>
      <c r="M165" s="45" t="str">
        <f>IF(ISBLANK(INNDATA!F210),"",H165*INNDATA!K210)</f>
        <v/>
      </c>
      <c r="N165" s="45" t="str">
        <f>IF(ISBLANK(INNDATA!F210),"",I165*INNDATA!M210)</f>
        <v/>
      </c>
      <c r="O165" s="146" t="str">
        <f>IF(ISBLANK(INNDATA!F210),"",J165*INNDATA!O210)</f>
        <v/>
      </c>
      <c r="P165" s="150" t="str">
        <f>IF(ISBLANK(INNDATA!F210),"",IF(INNDATA!C33="Ja",(UTDATA!K165/Beregninger!L29),(UTDATA!K165/Beregninger!C41)))</f>
        <v/>
      </c>
      <c r="Q165" s="151" t="str">
        <f>IF(ISBLANK(INNDATA!F210),"",IF(INNDATA!C33="Ja",(UTDATA!L165/Beregninger!L63),(UTDATA!L165/Beregninger!C75)))</f>
        <v/>
      </c>
      <c r="R165" s="157" t="str">
        <f>IF(ISBLANK(INNDATA!F210),"",IF(INNDATA!C33="Ja",(UTDATA!M165/Beregninger!L97),(UTDATA!M165/Beregninger!C109)))</f>
        <v/>
      </c>
      <c r="S165" s="157" t="str">
        <f>IF(ISBLANK(INNDATA!F210),"",IF(INNDATA!C33="Ja",(UTDATA!N165/Beregninger!L131),(UTDATA!N165/Beregninger!C143)))</f>
        <v/>
      </c>
      <c r="T165" s="162" t="str">
        <f>IF(ISBLANK(INNDATA!F210),"",IF(INNDATA!C33="Ja",(UTDATA!O165/Beregninger!L165),(UTDATA!O165/Beregninger!C177)))</f>
        <v/>
      </c>
      <c r="U165" s="82"/>
      <c r="V165" s="82"/>
      <c r="W165" s="82"/>
      <c r="X165" s="88"/>
    </row>
    <row r="166" spans="1:24" ht="11.25" customHeight="1">
      <c r="A166" s="88"/>
      <c r="B166" s="82"/>
      <c r="C166" s="84" t="str">
        <f>IF(ISBLANK(INNDATA!C211),"",INNDATA!C211)</f>
        <v/>
      </c>
      <c r="D166" s="213" t="str">
        <f>IF(ISBLANK(INNDATA!D211),"",INNDATA!D211)</f>
        <v/>
      </c>
      <c r="E166" s="214"/>
      <c r="F166" s="44" t="str">
        <f>IF(ISBLANK(INNDATA!F211),"",INNDATA!H211*INNDATA!F211)</f>
        <v/>
      </c>
      <c r="G166" s="45" t="str">
        <f>IF(ISBLANK(INNDATA!F211),"",INNDATA!J211*INNDATA!F211)</f>
        <v/>
      </c>
      <c r="H166" s="45" t="str">
        <f>IF(ISBLANK(INNDATA!F211),"",INNDATA!F211*INNDATA!L211)</f>
        <v/>
      </c>
      <c r="I166" s="45" t="str">
        <f>IF(ISBLANK(INNDATA!F211),"",INNDATA!F211*INNDATA!N211)</f>
        <v/>
      </c>
      <c r="J166" s="45" t="str">
        <f>IF(ISBLANK(INNDATA!F211),"",INNDATA!F211*INNDATA!P211)</f>
        <v/>
      </c>
      <c r="K166" s="44" t="str">
        <f>IF(ISBLANK(INNDATA!F211),"",F166*INNDATA!G211)</f>
        <v/>
      </c>
      <c r="L166" s="45" t="str">
        <f>IF(ISBLANK(INNDATA!F211),"",G166*INNDATA!I211)</f>
        <v/>
      </c>
      <c r="M166" s="45" t="str">
        <f>IF(ISBLANK(INNDATA!F211),"",H166*INNDATA!K211)</f>
        <v/>
      </c>
      <c r="N166" s="45" t="str">
        <f>IF(ISBLANK(INNDATA!F211),"",I166*INNDATA!M211)</f>
        <v/>
      </c>
      <c r="O166" s="146" t="str">
        <f>IF(ISBLANK(INNDATA!F211),"",J166*INNDATA!O211)</f>
        <v/>
      </c>
      <c r="P166" s="150" t="str">
        <f>IF(ISBLANK(INNDATA!F211),"",IF(INNDATA!C33="Ja",(UTDATA!K166/Beregninger!L29),(UTDATA!K166/Beregninger!C41)))</f>
        <v/>
      </c>
      <c r="Q166" s="151" t="str">
        <f>IF(ISBLANK(INNDATA!F211),"",IF(INNDATA!C33="Ja",(UTDATA!L166/Beregninger!L63),(UTDATA!L166/Beregninger!C75)))</f>
        <v/>
      </c>
      <c r="R166" s="157" t="str">
        <f>IF(ISBLANK(INNDATA!F211),"",IF(INNDATA!C33="Ja",(UTDATA!M166/Beregninger!L97),(UTDATA!M166/Beregninger!C109)))</f>
        <v/>
      </c>
      <c r="S166" s="157" t="str">
        <f>IF(ISBLANK(INNDATA!F211),"",IF(INNDATA!C33="Ja",(UTDATA!N166/Beregninger!L131),(UTDATA!N166/Beregninger!C143)))</f>
        <v/>
      </c>
      <c r="T166" s="162" t="str">
        <f>IF(ISBLANK(INNDATA!F211),"",IF(INNDATA!C33="Ja",(UTDATA!O166/Beregninger!L165),(UTDATA!O166/Beregninger!C177)))</f>
        <v/>
      </c>
      <c r="U166" s="82"/>
      <c r="V166" s="82"/>
      <c r="W166" s="82"/>
      <c r="X166" s="88"/>
    </row>
    <row r="167" spans="1:24" ht="11.25" customHeight="1">
      <c r="A167" s="88"/>
      <c r="B167" s="82"/>
      <c r="C167" s="84" t="str">
        <f>IF(ISBLANK(INNDATA!C212),"",INNDATA!C212)</f>
        <v/>
      </c>
      <c r="D167" s="213" t="str">
        <f>IF(ISBLANK(INNDATA!D212),"",INNDATA!D212)</f>
        <v/>
      </c>
      <c r="E167" s="214"/>
      <c r="F167" s="44" t="str">
        <f>IF(ISBLANK(INNDATA!F212),"",INNDATA!H212*INNDATA!F212)</f>
        <v/>
      </c>
      <c r="G167" s="45" t="str">
        <f>IF(ISBLANK(INNDATA!F212),"",INNDATA!J212*INNDATA!F212)</f>
        <v/>
      </c>
      <c r="H167" s="45" t="str">
        <f>IF(ISBLANK(INNDATA!F212),"",INNDATA!F212*INNDATA!L212)</f>
        <v/>
      </c>
      <c r="I167" s="45" t="str">
        <f>IF(ISBLANK(INNDATA!F212),"",INNDATA!F212*INNDATA!N212)</f>
        <v/>
      </c>
      <c r="J167" s="45" t="str">
        <f>IF(ISBLANK(INNDATA!F212),"",INNDATA!F212*INNDATA!P212)</f>
        <v/>
      </c>
      <c r="K167" s="44" t="str">
        <f>IF(ISBLANK(INNDATA!F212),"",F167*INNDATA!G212)</f>
        <v/>
      </c>
      <c r="L167" s="45" t="str">
        <f>IF(ISBLANK(INNDATA!F212),"",G167*INNDATA!I212)</f>
        <v/>
      </c>
      <c r="M167" s="45" t="str">
        <f>IF(ISBLANK(INNDATA!F212),"",H167*INNDATA!K212)</f>
        <v/>
      </c>
      <c r="N167" s="45" t="str">
        <f>IF(ISBLANK(INNDATA!F212),"",I167*INNDATA!M212)</f>
        <v/>
      </c>
      <c r="O167" s="146" t="str">
        <f>IF(ISBLANK(INNDATA!F212),"",J167*INNDATA!O212)</f>
        <v/>
      </c>
      <c r="P167" s="150" t="str">
        <f>IF(ISBLANK(INNDATA!F212),"",IF(INNDATA!C33="Ja",(UTDATA!K167/Beregninger!L29),(UTDATA!K167/Beregninger!C41)))</f>
        <v/>
      </c>
      <c r="Q167" s="151" t="str">
        <f>IF(ISBLANK(INNDATA!F212),"",IF(INNDATA!C33="Ja",(UTDATA!L167/Beregninger!L63),(UTDATA!L167/Beregninger!C75)))</f>
        <v/>
      </c>
      <c r="R167" s="157" t="str">
        <f>IF(ISBLANK(INNDATA!F212),"",IF(INNDATA!C33="Ja",(UTDATA!M167/Beregninger!L97),(UTDATA!M167/Beregninger!C109)))</f>
        <v/>
      </c>
      <c r="S167" s="157" t="str">
        <f>IF(ISBLANK(INNDATA!F212),"",IF(INNDATA!C33="Ja",(UTDATA!N167/Beregninger!L131),(UTDATA!N167/Beregninger!C143)))</f>
        <v/>
      </c>
      <c r="T167" s="162" t="str">
        <f>IF(ISBLANK(INNDATA!F212),"",IF(INNDATA!C33="Ja",(UTDATA!O167/Beregninger!L165),(UTDATA!O167/Beregninger!C177)))</f>
        <v/>
      </c>
      <c r="U167" s="82"/>
      <c r="V167" s="82"/>
      <c r="W167" s="82"/>
      <c r="X167" s="88"/>
    </row>
    <row r="168" spans="1:24" ht="11.25" customHeight="1">
      <c r="A168" s="88"/>
      <c r="B168" s="82"/>
      <c r="C168" s="84" t="str">
        <f>IF(ISBLANK(INNDATA!C213),"",INNDATA!C213)</f>
        <v/>
      </c>
      <c r="D168" s="213" t="str">
        <f>IF(ISBLANK(INNDATA!D213),"",INNDATA!D213)</f>
        <v/>
      </c>
      <c r="E168" s="214"/>
      <c r="F168" s="44" t="str">
        <f>IF(ISBLANK(INNDATA!F213),"",INNDATA!H213*INNDATA!F213)</f>
        <v/>
      </c>
      <c r="G168" s="45" t="str">
        <f>IF(ISBLANK(INNDATA!F213),"",INNDATA!J213*INNDATA!F213)</f>
        <v/>
      </c>
      <c r="H168" s="45" t="str">
        <f>IF(ISBLANK(INNDATA!F213),"",INNDATA!F213*INNDATA!L213)</f>
        <v/>
      </c>
      <c r="I168" s="45" t="str">
        <f>IF(ISBLANK(INNDATA!F213),"",INNDATA!F213*INNDATA!N213)</f>
        <v/>
      </c>
      <c r="J168" s="45" t="str">
        <f>IF(ISBLANK(INNDATA!F213),"",INNDATA!F213*INNDATA!P213)</f>
        <v/>
      </c>
      <c r="K168" s="44" t="str">
        <f>IF(ISBLANK(INNDATA!F213),"",F168*INNDATA!G213)</f>
        <v/>
      </c>
      <c r="L168" s="45" t="str">
        <f>IF(ISBLANK(INNDATA!F213),"",G168*INNDATA!I213)</f>
        <v/>
      </c>
      <c r="M168" s="45" t="str">
        <f>IF(ISBLANK(INNDATA!F213),"",H168*INNDATA!K213)</f>
        <v/>
      </c>
      <c r="N168" s="45" t="str">
        <f>IF(ISBLANK(INNDATA!F213),"",I168*INNDATA!M213)</f>
        <v/>
      </c>
      <c r="O168" s="146" t="str">
        <f>IF(ISBLANK(INNDATA!F213),"",J168*INNDATA!O213)</f>
        <v/>
      </c>
      <c r="P168" s="150" t="str">
        <f>IF(ISBLANK(INNDATA!F213),"",IF(INNDATA!C33="Ja",(UTDATA!K168/Beregninger!L29),(UTDATA!K168/Beregninger!C41)))</f>
        <v/>
      </c>
      <c r="Q168" s="151" t="str">
        <f>IF(ISBLANK(INNDATA!F213),"",IF(INNDATA!C33="Ja",(UTDATA!L168/Beregninger!L63),(UTDATA!L168/Beregninger!C75)))</f>
        <v/>
      </c>
      <c r="R168" s="157" t="str">
        <f>IF(ISBLANK(INNDATA!F213),"",IF(INNDATA!C33="Ja",(UTDATA!M168/Beregninger!L97),(UTDATA!M168/Beregninger!C109)))</f>
        <v/>
      </c>
      <c r="S168" s="157" t="str">
        <f>IF(ISBLANK(INNDATA!F213),"",IF(INNDATA!C33="Ja",(UTDATA!N168/Beregninger!L131),(UTDATA!N168/Beregninger!C143)))</f>
        <v/>
      </c>
      <c r="T168" s="162" t="str">
        <f>IF(ISBLANK(INNDATA!F213),"",IF(INNDATA!C33="Ja",(UTDATA!O168/Beregninger!L165),(UTDATA!O168/Beregninger!C177)))</f>
        <v/>
      </c>
      <c r="U168" s="82"/>
      <c r="V168" s="82"/>
      <c r="W168" s="82"/>
      <c r="X168" s="88"/>
    </row>
    <row r="169" spans="1:24" ht="11.25" customHeight="1">
      <c r="A169" s="88"/>
      <c r="B169" s="82"/>
      <c r="C169" s="84" t="str">
        <f>IF(ISBLANK(INNDATA!C214),"",INNDATA!C214)</f>
        <v/>
      </c>
      <c r="D169" s="213" t="str">
        <f>IF(ISBLANK(INNDATA!D214),"",INNDATA!D214)</f>
        <v/>
      </c>
      <c r="E169" s="214"/>
      <c r="F169" s="44" t="str">
        <f>IF(ISBLANK(INNDATA!F214),"",INNDATA!H214*INNDATA!F214)</f>
        <v/>
      </c>
      <c r="G169" s="45" t="str">
        <f>IF(ISBLANK(INNDATA!F214),"",INNDATA!J214*INNDATA!F214)</f>
        <v/>
      </c>
      <c r="H169" s="45" t="str">
        <f>IF(ISBLANK(INNDATA!F214),"",INNDATA!F214*INNDATA!L214)</f>
        <v/>
      </c>
      <c r="I169" s="45" t="str">
        <f>IF(ISBLANK(INNDATA!F214),"",INNDATA!F214*INNDATA!N214)</f>
        <v/>
      </c>
      <c r="J169" s="45" t="str">
        <f>IF(ISBLANK(INNDATA!F214),"",INNDATA!F214*INNDATA!P214)</f>
        <v/>
      </c>
      <c r="K169" s="44" t="str">
        <f>IF(ISBLANK(INNDATA!F214),"",F169*INNDATA!G214)</f>
        <v/>
      </c>
      <c r="L169" s="45" t="str">
        <f>IF(ISBLANK(INNDATA!F214),"",G169*INNDATA!I214)</f>
        <v/>
      </c>
      <c r="M169" s="45" t="str">
        <f>IF(ISBLANK(INNDATA!F214),"",H169*INNDATA!K214)</f>
        <v/>
      </c>
      <c r="N169" s="45" t="str">
        <f>IF(ISBLANK(INNDATA!F214),"",I169*INNDATA!M214)</f>
        <v/>
      </c>
      <c r="O169" s="146" t="str">
        <f>IF(ISBLANK(INNDATA!F214),"",J169*INNDATA!O214)</f>
        <v/>
      </c>
      <c r="P169" s="150" t="str">
        <f>IF(ISBLANK(INNDATA!F214),"",IF(INNDATA!C33="Ja",(UTDATA!K169/Beregninger!L29),(UTDATA!K169/Beregninger!C41)))</f>
        <v/>
      </c>
      <c r="Q169" s="151" t="str">
        <f>IF(ISBLANK(INNDATA!F214),"",IF(INNDATA!C33="Ja",(UTDATA!L169/Beregninger!L63),(UTDATA!L169/Beregninger!C75)))</f>
        <v/>
      </c>
      <c r="R169" s="157" t="str">
        <f>IF(ISBLANK(INNDATA!F214),"",IF(INNDATA!C33="Ja",(UTDATA!M169/Beregninger!L97),(UTDATA!M169/Beregninger!C109)))</f>
        <v/>
      </c>
      <c r="S169" s="157" t="str">
        <f>IF(ISBLANK(INNDATA!F214),"",IF(INNDATA!C33="Ja",(UTDATA!N169/Beregninger!L131),(UTDATA!N169/Beregninger!C143)))</f>
        <v/>
      </c>
      <c r="T169" s="162" t="str">
        <f>IF(ISBLANK(INNDATA!F214),"",IF(INNDATA!C33="Ja",(UTDATA!O169/Beregninger!L165),(UTDATA!O169/Beregninger!C177)))</f>
        <v/>
      </c>
      <c r="U169" s="82"/>
      <c r="V169" s="82"/>
      <c r="W169" s="82"/>
      <c r="X169" s="88"/>
    </row>
    <row r="170" spans="1:24" ht="11.25" customHeight="1">
      <c r="A170" s="88"/>
      <c r="B170" s="82"/>
      <c r="C170" s="84" t="str">
        <f>IF(ISBLANK(INNDATA!C215),"",INNDATA!C215)</f>
        <v/>
      </c>
      <c r="D170" s="213" t="str">
        <f>IF(ISBLANK(INNDATA!D215),"",INNDATA!D215)</f>
        <v/>
      </c>
      <c r="E170" s="214"/>
      <c r="F170" s="44" t="str">
        <f>IF(ISBLANK(INNDATA!F215),"",INNDATA!H215*INNDATA!F215)</f>
        <v/>
      </c>
      <c r="G170" s="45" t="str">
        <f>IF(ISBLANK(INNDATA!F215),"",INNDATA!J215*INNDATA!F215)</f>
        <v/>
      </c>
      <c r="H170" s="45" t="str">
        <f>IF(ISBLANK(INNDATA!F215),"",INNDATA!F215*INNDATA!L215)</f>
        <v/>
      </c>
      <c r="I170" s="45" t="str">
        <f>IF(ISBLANK(INNDATA!F215),"",INNDATA!F215*INNDATA!N215)</f>
        <v/>
      </c>
      <c r="J170" s="45" t="str">
        <f>IF(ISBLANK(INNDATA!F215),"",INNDATA!F215*INNDATA!P215)</f>
        <v/>
      </c>
      <c r="K170" s="44" t="str">
        <f>IF(ISBLANK(INNDATA!F215),"",F170*INNDATA!G215)</f>
        <v/>
      </c>
      <c r="L170" s="45" t="str">
        <f>IF(ISBLANK(INNDATA!F215),"",G170*INNDATA!I215)</f>
        <v/>
      </c>
      <c r="M170" s="45" t="str">
        <f>IF(ISBLANK(INNDATA!F215),"",H170*INNDATA!K215)</f>
        <v/>
      </c>
      <c r="N170" s="45" t="str">
        <f>IF(ISBLANK(INNDATA!F215),"",I170*INNDATA!M215)</f>
        <v/>
      </c>
      <c r="O170" s="146" t="str">
        <f>IF(ISBLANK(INNDATA!F215),"",J170*INNDATA!O215)</f>
        <v/>
      </c>
      <c r="P170" s="150" t="str">
        <f>IF(ISBLANK(INNDATA!F215),"",IF(INNDATA!C33="Ja",(UTDATA!K170/Beregninger!L29),(UTDATA!K170/Beregninger!C41)))</f>
        <v/>
      </c>
      <c r="Q170" s="151" t="str">
        <f>IF(ISBLANK(INNDATA!F215),"",IF(INNDATA!C33="Ja",(UTDATA!L170/Beregninger!L63),(UTDATA!L170/Beregninger!C75)))</f>
        <v/>
      </c>
      <c r="R170" s="157" t="str">
        <f>IF(ISBLANK(INNDATA!F215),"",IF(INNDATA!C33="Ja",(UTDATA!M170/Beregninger!L97),(UTDATA!M170/Beregninger!C109)))</f>
        <v/>
      </c>
      <c r="S170" s="157" t="str">
        <f>IF(ISBLANK(INNDATA!F215),"",IF(INNDATA!C33="Ja",(UTDATA!N170/Beregninger!L131),(UTDATA!N170/Beregninger!C143)))</f>
        <v/>
      </c>
      <c r="T170" s="162" t="str">
        <f>IF(ISBLANK(INNDATA!F215),"",IF(INNDATA!C33="Ja",(UTDATA!O170/Beregninger!L165),(UTDATA!O170/Beregninger!C177)))</f>
        <v/>
      </c>
      <c r="U170" s="82"/>
      <c r="V170" s="82"/>
      <c r="W170" s="82"/>
      <c r="X170" s="88"/>
    </row>
    <row r="171" spans="1:24" ht="11.25" customHeight="1">
      <c r="A171" s="88"/>
      <c r="B171" s="82"/>
      <c r="C171" s="84" t="str">
        <f>IF(ISBLANK(INNDATA!C216),"",INNDATA!C216)</f>
        <v/>
      </c>
      <c r="D171" s="213" t="str">
        <f>IF(ISBLANK(INNDATA!D216),"",INNDATA!D216)</f>
        <v/>
      </c>
      <c r="E171" s="214"/>
      <c r="F171" s="44" t="str">
        <f>IF(ISBLANK(INNDATA!F216),"",INNDATA!H216*INNDATA!F216)</f>
        <v/>
      </c>
      <c r="G171" s="45" t="str">
        <f>IF(ISBLANK(INNDATA!F216),"",INNDATA!J216*INNDATA!F216)</f>
        <v/>
      </c>
      <c r="H171" s="45" t="str">
        <f>IF(ISBLANK(INNDATA!F216),"",INNDATA!F216*INNDATA!L216)</f>
        <v/>
      </c>
      <c r="I171" s="45" t="str">
        <f>IF(ISBLANK(INNDATA!F216),"",INNDATA!F216*INNDATA!N216)</f>
        <v/>
      </c>
      <c r="J171" s="45" t="str">
        <f>IF(ISBLANK(INNDATA!F216),"",INNDATA!F216*INNDATA!P216)</f>
        <v/>
      </c>
      <c r="K171" s="44" t="str">
        <f>IF(ISBLANK(INNDATA!F216),"",F171*INNDATA!G216)</f>
        <v/>
      </c>
      <c r="L171" s="45" t="str">
        <f>IF(ISBLANK(INNDATA!F216),"",G171*INNDATA!I216)</f>
        <v/>
      </c>
      <c r="M171" s="45" t="str">
        <f>IF(ISBLANK(INNDATA!F216),"",H171*INNDATA!K216)</f>
        <v/>
      </c>
      <c r="N171" s="45" t="str">
        <f>IF(ISBLANK(INNDATA!F216),"",I171*INNDATA!M216)</f>
        <v/>
      </c>
      <c r="O171" s="146" t="str">
        <f>IF(ISBLANK(INNDATA!F216),"",J171*INNDATA!O216)</f>
        <v/>
      </c>
      <c r="P171" s="150" t="str">
        <f>IF(ISBLANK(INNDATA!F216),"",IF(INNDATA!C33="Ja",(UTDATA!K171/Beregninger!L29),(UTDATA!K171/Beregninger!C41)))</f>
        <v/>
      </c>
      <c r="Q171" s="151" t="str">
        <f>IF(ISBLANK(INNDATA!F216),"",IF(INNDATA!C33="Ja",(UTDATA!L171/Beregninger!L63),(UTDATA!L171/Beregninger!C75)))</f>
        <v/>
      </c>
      <c r="R171" s="157" t="str">
        <f>IF(ISBLANK(INNDATA!F216),"",IF(INNDATA!C33="Ja",(UTDATA!M171/Beregninger!L97),(UTDATA!M171/Beregninger!C109)))</f>
        <v/>
      </c>
      <c r="S171" s="157" t="str">
        <f>IF(ISBLANK(INNDATA!F216),"",IF(INNDATA!C33="Ja",(UTDATA!N171/Beregninger!L131),(UTDATA!N171/Beregninger!C143)))</f>
        <v/>
      </c>
      <c r="T171" s="162" t="str">
        <f>IF(ISBLANK(INNDATA!F216),"",IF(INNDATA!C33="Ja",(UTDATA!O171/Beregninger!L165),(UTDATA!O171/Beregninger!C177)))</f>
        <v/>
      </c>
      <c r="U171" s="82"/>
      <c r="V171" s="82"/>
      <c r="W171" s="82"/>
      <c r="X171" s="88"/>
    </row>
    <row r="172" spans="1:24" ht="11.25" customHeight="1">
      <c r="A172" s="88"/>
      <c r="B172" s="82"/>
      <c r="C172" s="85" t="str">
        <f>IF(ISBLANK(INNDATA!C217),"",INNDATA!C217)</f>
        <v/>
      </c>
      <c r="D172" s="215" t="str">
        <f>IF(ISBLANK(INNDATA!D217),"",INNDATA!D217)</f>
        <v/>
      </c>
      <c r="E172" s="216"/>
      <c r="F172" s="44" t="str">
        <f>IF(ISBLANK(INNDATA!F217),"",INNDATA!H217*INNDATA!F217)</f>
        <v/>
      </c>
      <c r="G172" s="45" t="str">
        <f>IF(ISBLANK(INNDATA!F217),"",INNDATA!J217*INNDATA!F217)</f>
        <v/>
      </c>
      <c r="H172" s="45" t="str">
        <f>IF(ISBLANK(INNDATA!F217),"",INNDATA!F217*INNDATA!L217)</f>
        <v/>
      </c>
      <c r="I172" s="45" t="str">
        <f>IF(ISBLANK(INNDATA!F217),"",INNDATA!F217*INNDATA!N217)</f>
        <v/>
      </c>
      <c r="J172" s="45" t="str">
        <f>IF(ISBLANK(INNDATA!F217),"",INNDATA!F217*INNDATA!P217)</f>
        <v/>
      </c>
      <c r="K172" s="44" t="str">
        <f>IF(ISBLANK(INNDATA!F217),"",F172*INNDATA!G217)</f>
        <v/>
      </c>
      <c r="L172" s="45" t="str">
        <f>IF(ISBLANK(INNDATA!F217),"",G172*INNDATA!I217)</f>
        <v/>
      </c>
      <c r="M172" s="45" t="str">
        <f>IF(ISBLANK(INNDATA!F217),"",H172*INNDATA!K217)</f>
        <v/>
      </c>
      <c r="N172" s="45" t="str">
        <f>IF(ISBLANK(INNDATA!F217),"",I172*INNDATA!M217)</f>
        <v/>
      </c>
      <c r="O172" s="146" t="str">
        <f>IF(ISBLANK(INNDATA!F217),"",J172*INNDATA!O217)</f>
        <v/>
      </c>
      <c r="P172" s="154" t="str">
        <f>IF(ISBLANK(INNDATA!F217),"",IF(INNDATA!C33="Ja",(UTDATA!K172/Beregninger!L29),(UTDATA!K172/Beregninger!C41)))</f>
        <v/>
      </c>
      <c r="Q172" s="155" t="str">
        <f>IF(ISBLANK(INNDATA!F217),"",IF(INNDATA!C33="Ja",(UTDATA!L172/Beregninger!L63),(UTDATA!L172/Beregninger!C75)))</f>
        <v/>
      </c>
      <c r="R172" s="158" t="str">
        <f>IF(ISBLANK(INNDATA!F217),"",IF(INNDATA!C33="Ja",(UTDATA!M172/Beregninger!L97),(UTDATA!M172/Beregninger!C109)))</f>
        <v/>
      </c>
      <c r="S172" s="161" t="str">
        <f>IF(ISBLANK(INNDATA!F217),"",IF(INNDATA!C33="Ja",(UTDATA!N172/Beregninger!L131),(UTDATA!N172/Beregninger!C143)))</f>
        <v/>
      </c>
      <c r="T172" s="163" t="str">
        <f>IF(ISBLANK(INNDATA!F217),"",IF(INNDATA!C33="Ja",(UTDATA!O172/Beregninger!L165),(UTDATA!O172/Beregninger!C177)))</f>
        <v/>
      </c>
      <c r="U172" s="82"/>
      <c r="V172" s="82"/>
      <c r="W172" s="82"/>
      <c r="X172" s="88"/>
    </row>
    <row r="173" spans="1:24" ht="11.25" customHeight="1" thickBot="1">
      <c r="A173" s="88"/>
      <c r="B173" s="82"/>
      <c r="C173" s="82"/>
      <c r="D173" s="101"/>
      <c r="E173" s="101" t="s">
        <v>31</v>
      </c>
      <c r="F173" s="53">
        <f aca="true" t="shared" si="0" ref="F173:N173">SUM(F104:F172)</f>
        <v>0</v>
      </c>
      <c r="G173" s="53">
        <f t="shared" si="0"/>
        <v>0</v>
      </c>
      <c r="H173" s="53">
        <f t="shared" si="0"/>
        <v>0</v>
      </c>
      <c r="I173" s="53">
        <f t="shared" si="0"/>
        <v>0</v>
      </c>
      <c r="J173" s="53">
        <f t="shared" si="0"/>
        <v>0</v>
      </c>
      <c r="K173" s="53">
        <f t="shared" si="0"/>
        <v>0</v>
      </c>
      <c r="L173" s="53">
        <f t="shared" si="0"/>
        <v>0</v>
      </c>
      <c r="M173" s="53">
        <f t="shared" si="0"/>
        <v>0</v>
      </c>
      <c r="N173" s="53">
        <f t="shared" si="0"/>
        <v>0</v>
      </c>
      <c r="O173" s="56"/>
      <c r="P173" s="147">
        <f>SUM(P104:P172)</f>
        <v>0</v>
      </c>
      <c r="Q173" s="148">
        <f>SUM(Q104:Q172)</f>
        <v>0</v>
      </c>
      <c r="R173" s="148">
        <f>SUM(R104:R172)</f>
        <v>0</v>
      </c>
      <c r="S173" s="149">
        <f>SUM(S104:S172)</f>
        <v>0</v>
      </c>
      <c r="T173" s="149">
        <f>SUM(T104:T172)</f>
        <v>0</v>
      </c>
      <c r="U173" s="82"/>
      <c r="V173" s="82"/>
      <c r="W173" s="82"/>
      <c r="X173" s="88"/>
    </row>
    <row r="174" spans="1:24" ht="11.25" customHeight="1" thickTop="1">
      <c r="A174" s="88"/>
      <c r="B174" s="82"/>
      <c r="C174" s="82"/>
      <c r="D174" s="82"/>
      <c r="E174" s="82"/>
      <c r="F174" s="82"/>
      <c r="G174" s="82"/>
      <c r="H174" s="82"/>
      <c r="I174" s="82"/>
      <c r="J174" s="82"/>
      <c r="K174" s="82"/>
      <c r="L174" s="82"/>
      <c r="M174" s="82"/>
      <c r="N174" s="82"/>
      <c r="O174" s="82"/>
      <c r="P174" s="82"/>
      <c r="Q174" s="82"/>
      <c r="R174" s="82"/>
      <c r="S174" s="82"/>
      <c r="T174" s="82"/>
      <c r="U174" s="82"/>
      <c r="V174" s="82"/>
      <c r="W174" s="82"/>
      <c r="X174" s="88"/>
    </row>
    <row r="175" spans="1:24" ht="11.25" customHeight="1">
      <c r="A175" s="88"/>
      <c r="B175" s="82"/>
      <c r="C175" s="82"/>
      <c r="D175" s="82"/>
      <c r="E175" s="82"/>
      <c r="F175" s="82"/>
      <c r="G175" s="82"/>
      <c r="H175" s="82"/>
      <c r="I175" s="82"/>
      <c r="J175" s="82"/>
      <c r="K175" s="82"/>
      <c r="L175" s="82"/>
      <c r="M175" s="82"/>
      <c r="N175" s="82"/>
      <c r="O175" s="82"/>
      <c r="P175" s="82"/>
      <c r="Q175" s="82"/>
      <c r="R175" s="82"/>
      <c r="S175" s="82"/>
      <c r="T175" s="82"/>
      <c r="U175" s="82"/>
      <c r="V175" s="82"/>
      <c r="W175" s="82"/>
      <c r="X175" s="88"/>
    </row>
    <row r="176" spans="1:24" ht="11.25" customHeight="1">
      <c r="A176" s="88"/>
      <c r="B176" s="82"/>
      <c r="C176" s="82"/>
      <c r="D176" s="82"/>
      <c r="E176" s="82"/>
      <c r="F176" s="82"/>
      <c r="G176" s="82"/>
      <c r="H176" s="82"/>
      <c r="I176" s="82"/>
      <c r="J176" s="82"/>
      <c r="K176" s="82"/>
      <c r="L176" s="82"/>
      <c r="M176" s="82"/>
      <c r="N176" s="82"/>
      <c r="O176" s="82"/>
      <c r="P176" s="82"/>
      <c r="Q176" s="82"/>
      <c r="R176" s="82"/>
      <c r="S176" s="82"/>
      <c r="T176" s="82"/>
      <c r="U176" s="82"/>
      <c r="V176" s="82"/>
      <c r="W176" s="82"/>
      <c r="X176" s="88"/>
    </row>
    <row r="177" spans="1:24" ht="11.25" customHeight="1">
      <c r="A177" s="88"/>
      <c r="B177" s="82"/>
      <c r="C177" s="82"/>
      <c r="D177" s="82"/>
      <c r="E177" s="82"/>
      <c r="F177" s="82"/>
      <c r="G177" s="82"/>
      <c r="H177" s="82"/>
      <c r="I177" s="82"/>
      <c r="J177" s="82"/>
      <c r="K177" s="82"/>
      <c r="L177" s="82"/>
      <c r="M177" s="82"/>
      <c r="N177" s="82"/>
      <c r="O177" s="82"/>
      <c r="P177" s="82"/>
      <c r="Q177" s="82"/>
      <c r="R177" s="82"/>
      <c r="S177" s="82"/>
      <c r="T177" s="82"/>
      <c r="U177" s="82"/>
      <c r="V177" s="82"/>
      <c r="W177" s="82"/>
      <c r="X177" s="88"/>
    </row>
    <row r="178" spans="1:24" ht="11.25" customHeight="1">
      <c r="A178" s="88"/>
      <c r="B178" s="82"/>
      <c r="C178" s="82"/>
      <c r="D178" s="82"/>
      <c r="E178" s="82"/>
      <c r="F178" s="82"/>
      <c r="G178" s="82"/>
      <c r="H178" s="82"/>
      <c r="I178" s="82"/>
      <c r="J178" s="82"/>
      <c r="K178" s="82"/>
      <c r="L178" s="82"/>
      <c r="M178" s="82"/>
      <c r="N178" s="82"/>
      <c r="O178" s="82"/>
      <c r="P178" s="82"/>
      <c r="Q178" s="82"/>
      <c r="R178" s="82"/>
      <c r="S178" s="82"/>
      <c r="T178" s="82"/>
      <c r="U178" s="82"/>
      <c r="V178" s="82"/>
      <c r="W178" s="82"/>
      <c r="X178" s="88"/>
    </row>
    <row r="179" spans="1:24" ht="11.25" customHeight="1">
      <c r="A179" s="88"/>
      <c r="B179" s="82"/>
      <c r="C179" s="82"/>
      <c r="D179" s="82"/>
      <c r="E179" s="82"/>
      <c r="F179" s="82"/>
      <c r="G179" s="82"/>
      <c r="H179" s="82"/>
      <c r="I179" s="82"/>
      <c r="J179" s="82"/>
      <c r="K179" s="82"/>
      <c r="L179" s="82"/>
      <c r="M179" s="82"/>
      <c r="N179" s="82"/>
      <c r="O179" s="82"/>
      <c r="P179" s="82"/>
      <c r="Q179" s="82"/>
      <c r="R179" s="82"/>
      <c r="S179" s="82"/>
      <c r="T179" s="82"/>
      <c r="U179" s="82"/>
      <c r="V179" s="82"/>
      <c r="W179" s="82"/>
      <c r="X179" s="88"/>
    </row>
    <row r="180" spans="1:24" ht="11.25" customHeight="1">
      <c r="A180" s="88"/>
      <c r="B180" s="82"/>
      <c r="C180" s="82"/>
      <c r="D180" s="82"/>
      <c r="E180" s="82"/>
      <c r="F180" s="82"/>
      <c r="G180" s="82"/>
      <c r="H180" s="82"/>
      <c r="I180" s="82"/>
      <c r="J180" s="82"/>
      <c r="K180" s="82"/>
      <c r="L180" s="82"/>
      <c r="M180" s="82"/>
      <c r="N180" s="82"/>
      <c r="O180" s="82"/>
      <c r="P180" s="82"/>
      <c r="Q180" s="82"/>
      <c r="R180" s="82"/>
      <c r="S180" s="82"/>
      <c r="T180" s="82"/>
      <c r="U180" s="82"/>
      <c r="V180" s="82"/>
      <c r="W180" s="82"/>
      <c r="X180" s="88"/>
    </row>
    <row r="181" spans="1:24" ht="11.25" customHeight="1">
      <c r="A181" s="88"/>
      <c r="B181" s="82"/>
      <c r="C181" s="82"/>
      <c r="D181" s="82"/>
      <c r="E181" s="82"/>
      <c r="F181" s="82"/>
      <c r="G181" s="82"/>
      <c r="H181" s="82"/>
      <c r="I181" s="82"/>
      <c r="J181" s="82"/>
      <c r="K181" s="82"/>
      <c r="L181" s="82"/>
      <c r="M181" s="82"/>
      <c r="N181" s="82"/>
      <c r="O181" s="82"/>
      <c r="P181" s="82"/>
      <c r="Q181" s="82"/>
      <c r="R181" s="82"/>
      <c r="S181" s="82"/>
      <c r="T181" s="82"/>
      <c r="U181" s="82"/>
      <c r="V181" s="82"/>
      <c r="W181" s="82"/>
      <c r="X181" s="88"/>
    </row>
    <row r="182" spans="1:24" ht="11.25" customHeight="1">
      <c r="A182" s="88"/>
      <c r="B182" s="82"/>
      <c r="C182" s="82"/>
      <c r="D182" s="82"/>
      <c r="E182" s="82"/>
      <c r="F182" s="82"/>
      <c r="G182" s="82"/>
      <c r="H182" s="82"/>
      <c r="I182" s="82"/>
      <c r="J182" s="82"/>
      <c r="K182" s="82"/>
      <c r="L182" s="82"/>
      <c r="M182" s="82"/>
      <c r="N182" s="82"/>
      <c r="O182" s="82"/>
      <c r="P182" s="82"/>
      <c r="Q182" s="82"/>
      <c r="R182" s="82"/>
      <c r="S182" s="82"/>
      <c r="T182" s="82"/>
      <c r="U182" s="82"/>
      <c r="V182" s="82"/>
      <c r="W182" s="82"/>
      <c r="X182" s="88"/>
    </row>
    <row r="183" spans="1:24" ht="11.25" customHeight="1" thickBot="1">
      <c r="A183" s="88"/>
      <c r="B183" s="82"/>
      <c r="C183" s="235" t="s">
        <v>9</v>
      </c>
      <c r="D183" s="235"/>
      <c r="F183" s="82"/>
      <c r="G183" s="82"/>
      <c r="H183" s="82"/>
      <c r="I183" s="82"/>
      <c r="J183" s="82"/>
      <c r="K183" s="82"/>
      <c r="L183" s="82"/>
      <c r="M183" s="82"/>
      <c r="N183" s="82"/>
      <c r="O183" s="82"/>
      <c r="P183" s="82"/>
      <c r="Q183" s="82"/>
      <c r="R183" s="82"/>
      <c r="S183" s="82"/>
      <c r="T183" s="82"/>
      <c r="U183" s="82"/>
      <c r="V183" s="82"/>
      <c r="W183" s="82"/>
      <c r="X183" s="88"/>
    </row>
    <row r="184" spans="1:24" ht="11.25" customHeight="1" thickBot="1" thickTop="1">
      <c r="A184" s="88"/>
      <c r="B184" s="82"/>
      <c r="C184" s="235"/>
      <c r="D184" s="235"/>
      <c r="E184" s="82"/>
      <c r="F184" s="82"/>
      <c r="G184" s="82"/>
      <c r="H184" s="82"/>
      <c r="I184" s="82"/>
      <c r="J184" s="82"/>
      <c r="K184" s="82"/>
      <c r="L184" s="82"/>
      <c r="M184" s="82"/>
      <c r="N184" s="82"/>
      <c r="O184" s="82"/>
      <c r="P184" s="82"/>
      <c r="Q184" s="82"/>
      <c r="R184" s="82"/>
      <c r="S184" s="82"/>
      <c r="T184" s="82"/>
      <c r="U184" s="82"/>
      <c r="V184" s="82"/>
      <c r="W184" s="82"/>
      <c r="X184" s="88"/>
    </row>
    <row r="185" spans="1:24" ht="11.25" customHeight="1" thickTop="1">
      <c r="A185" s="88"/>
      <c r="B185" s="82"/>
      <c r="C185" s="82"/>
      <c r="D185" s="82"/>
      <c r="E185" s="82"/>
      <c r="F185" s="82"/>
      <c r="G185" s="82"/>
      <c r="H185" s="82"/>
      <c r="I185" s="82"/>
      <c r="J185" s="82"/>
      <c r="K185" s="82"/>
      <c r="L185" s="82"/>
      <c r="M185" s="82"/>
      <c r="N185" s="82"/>
      <c r="O185" s="82"/>
      <c r="P185" s="82"/>
      <c r="Q185" s="82"/>
      <c r="R185" s="82"/>
      <c r="S185" s="82"/>
      <c r="T185" s="82"/>
      <c r="U185" s="82"/>
      <c r="V185" s="82"/>
      <c r="W185" s="82"/>
      <c r="X185" s="88"/>
    </row>
    <row r="186" spans="1:24" ht="11.25" customHeight="1">
      <c r="A186" s="88"/>
      <c r="B186" s="82"/>
      <c r="C186" s="82"/>
      <c r="D186" s="82"/>
      <c r="E186" s="82"/>
      <c r="F186" s="82"/>
      <c r="G186" s="82"/>
      <c r="H186" s="82"/>
      <c r="I186" s="82"/>
      <c r="J186" s="82"/>
      <c r="K186" s="82"/>
      <c r="L186" s="82"/>
      <c r="M186" s="82"/>
      <c r="N186" s="82"/>
      <c r="O186" s="82"/>
      <c r="P186" s="82"/>
      <c r="Q186" s="82"/>
      <c r="R186" s="82"/>
      <c r="S186" s="82"/>
      <c r="T186" s="82"/>
      <c r="U186" s="82"/>
      <c r="V186" s="82"/>
      <c r="W186" s="82"/>
      <c r="X186" s="88"/>
    </row>
    <row r="187" spans="1:24" ht="11.25" customHeight="1">
      <c r="A187" s="88"/>
      <c r="B187" s="82"/>
      <c r="C187" s="82"/>
      <c r="D187" s="82"/>
      <c r="E187" s="82"/>
      <c r="F187" s="82"/>
      <c r="G187" s="82"/>
      <c r="H187" s="82"/>
      <c r="I187" s="82"/>
      <c r="J187" s="82"/>
      <c r="K187" s="82"/>
      <c r="L187" s="82"/>
      <c r="M187" s="82"/>
      <c r="N187" s="82"/>
      <c r="O187" s="82"/>
      <c r="P187" s="82"/>
      <c r="Q187" s="82"/>
      <c r="R187" s="82"/>
      <c r="S187" s="82"/>
      <c r="T187" s="82"/>
      <c r="U187" s="82"/>
      <c r="V187" s="82"/>
      <c r="W187" s="82"/>
      <c r="X187" s="88"/>
    </row>
    <row r="188" spans="1:24" ht="11.25" customHeight="1">
      <c r="A188" s="88"/>
      <c r="B188" s="82"/>
      <c r="C188" s="82"/>
      <c r="D188" s="82"/>
      <c r="E188" s="82"/>
      <c r="F188" s="82"/>
      <c r="G188" s="82"/>
      <c r="H188" s="82"/>
      <c r="I188" s="82"/>
      <c r="J188" s="82"/>
      <c r="K188" s="82"/>
      <c r="L188" s="82"/>
      <c r="M188" s="82"/>
      <c r="N188" s="82"/>
      <c r="O188" s="82"/>
      <c r="P188" s="82"/>
      <c r="Q188" s="82"/>
      <c r="R188" s="82"/>
      <c r="S188" s="82"/>
      <c r="T188" s="82"/>
      <c r="U188" s="82"/>
      <c r="V188" s="82"/>
      <c r="W188" s="82"/>
      <c r="X188" s="88"/>
    </row>
    <row r="189" spans="1:24" ht="11.25" customHeight="1">
      <c r="A189" s="88"/>
      <c r="B189" s="82"/>
      <c r="C189" s="82"/>
      <c r="D189" s="82"/>
      <c r="E189" s="82"/>
      <c r="F189" s="82"/>
      <c r="G189" s="82"/>
      <c r="H189" s="82"/>
      <c r="I189" s="82"/>
      <c r="J189" s="82"/>
      <c r="K189" s="82"/>
      <c r="L189" s="82"/>
      <c r="M189" s="82"/>
      <c r="N189" s="82"/>
      <c r="O189" s="82"/>
      <c r="P189" s="82"/>
      <c r="Q189" s="82"/>
      <c r="R189" s="82"/>
      <c r="S189" s="82"/>
      <c r="T189" s="82"/>
      <c r="U189" s="82"/>
      <c r="V189" s="82"/>
      <c r="W189" s="82"/>
      <c r="X189" s="88"/>
    </row>
    <row r="190" spans="1:24" ht="11.25" customHeight="1">
      <c r="A190" s="88"/>
      <c r="B190" s="82"/>
      <c r="C190" s="224" t="s">
        <v>112</v>
      </c>
      <c r="D190" s="231" t="s">
        <v>32</v>
      </c>
      <c r="E190" s="237"/>
      <c r="F190" s="231" t="s">
        <v>34</v>
      </c>
      <c r="G190" s="232"/>
      <c r="H190" s="232"/>
      <c r="I190" s="232"/>
      <c r="J190" s="237"/>
      <c r="K190" s="231" t="s">
        <v>35</v>
      </c>
      <c r="L190" s="232"/>
      <c r="M190" s="232"/>
      <c r="N190" s="232"/>
      <c r="O190" s="237"/>
      <c r="P190" s="231" t="s">
        <v>36</v>
      </c>
      <c r="Q190" s="232"/>
      <c r="R190" s="232"/>
      <c r="S190" s="232"/>
      <c r="T190" s="237"/>
      <c r="U190" s="82"/>
      <c r="V190" s="82"/>
      <c r="W190" s="82"/>
      <c r="X190" s="88"/>
    </row>
    <row r="191" spans="1:24" ht="11.25" customHeight="1">
      <c r="A191" s="88"/>
      <c r="B191" s="82"/>
      <c r="C191" s="225"/>
      <c r="D191" s="238"/>
      <c r="E191" s="239"/>
      <c r="F191" s="238"/>
      <c r="G191" s="248"/>
      <c r="H191" s="248"/>
      <c r="I191" s="248"/>
      <c r="J191" s="239"/>
      <c r="K191" s="238"/>
      <c r="L191" s="248"/>
      <c r="M191" s="248"/>
      <c r="N191" s="248"/>
      <c r="O191" s="239"/>
      <c r="P191" s="238"/>
      <c r="Q191" s="248"/>
      <c r="R191" s="248"/>
      <c r="S191" s="248"/>
      <c r="T191" s="239"/>
      <c r="U191" s="82"/>
      <c r="V191" s="82"/>
      <c r="W191" s="82"/>
      <c r="X191" s="88"/>
    </row>
    <row r="192" spans="1:24" ht="11.25" customHeight="1">
      <c r="A192" s="88"/>
      <c r="B192" s="82"/>
      <c r="C192" s="226"/>
      <c r="D192" s="240"/>
      <c r="E192" s="241"/>
      <c r="F192" s="6" t="s">
        <v>14</v>
      </c>
      <c r="G192" s="7" t="s">
        <v>40</v>
      </c>
      <c r="H192" s="7" t="s">
        <v>41</v>
      </c>
      <c r="I192" s="7" t="s">
        <v>42</v>
      </c>
      <c r="J192" s="8" t="s">
        <v>43</v>
      </c>
      <c r="K192" s="6" t="s">
        <v>14</v>
      </c>
      <c r="L192" s="7" t="s">
        <v>40</v>
      </c>
      <c r="M192" s="7" t="s">
        <v>41</v>
      </c>
      <c r="N192" s="7" t="s">
        <v>42</v>
      </c>
      <c r="O192" s="8" t="s">
        <v>43</v>
      </c>
      <c r="P192" s="6" t="s">
        <v>14</v>
      </c>
      <c r="Q192" s="7" t="s">
        <v>40</v>
      </c>
      <c r="R192" s="7" t="s">
        <v>41</v>
      </c>
      <c r="S192" s="7" t="s">
        <v>42</v>
      </c>
      <c r="T192" s="8" t="s">
        <v>43</v>
      </c>
      <c r="U192" s="82"/>
      <c r="V192" s="82"/>
      <c r="W192" s="82"/>
      <c r="X192" s="88"/>
    </row>
    <row r="193" spans="1:24" ht="11.25" customHeight="1">
      <c r="A193" s="88"/>
      <c r="B193" s="82"/>
      <c r="C193" s="84" t="str">
        <f>IF(ISBLANK(INNDATA!C238),"",INNDATA!C238)</f>
        <v>Maskinrom</v>
      </c>
      <c r="D193" s="213" t="str">
        <f>IF(ISBLANK(INNDATA!D238),"",INNDATA!D238)</f>
        <v>Lysrør</v>
      </c>
      <c r="E193" s="214"/>
      <c r="F193" s="44" t="str">
        <f>IF(ISBLANK(INNDATA!F238),"",INNDATA!H238*INNDATA!F238)</f>
        <v/>
      </c>
      <c r="G193" s="45" t="str">
        <f>IF(ISBLANK(INNDATA!F238),"",INNDATA!J238*INNDATA!F238)</f>
        <v/>
      </c>
      <c r="H193" s="45" t="str">
        <f>IF(ISBLANK(INNDATA!F238),"",INNDATA!F238*INNDATA!L238)</f>
        <v/>
      </c>
      <c r="I193" s="45" t="str">
        <f>IF(ISBLANK(INNDATA!F238),"",INNDATA!F238*INNDATA!N238)</f>
        <v/>
      </c>
      <c r="J193" s="45" t="str">
        <f>IF(ISBLANK(INNDATA!F238),"",INNDATA!F238*INNDATA!P238)</f>
        <v/>
      </c>
      <c r="K193" s="44" t="str">
        <f>IF(ISBLANK(INNDATA!F238),"",F193*INNDATA!G238)</f>
        <v/>
      </c>
      <c r="L193" s="45" t="str">
        <f>IF(ISBLANK(INNDATA!F238),"",G193*INNDATA!I238)</f>
        <v/>
      </c>
      <c r="M193" s="45" t="str">
        <f>IF(ISBLANK(INNDATA!F238),"",H193*INNDATA!K238)</f>
        <v/>
      </c>
      <c r="N193" s="45" t="str">
        <f>IF(ISBLANK(INNDATA!F238),"",I193*INNDATA!M238)</f>
        <v/>
      </c>
      <c r="O193" s="45" t="str">
        <f>IF(ISBLANK(INNDATA!F238),"",J193*INNDATA!O238)</f>
        <v/>
      </c>
      <c r="P193" s="72" t="str">
        <f>IF(ISBLANK(INNDATA!F238),"",IF(INNDATA!C33="Ja",(K193/Beregninger!L29),(K193/Beregninger!C41)))</f>
        <v/>
      </c>
      <c r="Q193" s="73" t="str">
        <f>IF(ISBLANK(INNDATA!F238),"",IF(INNDATA!C33="Ja",(L193/Beregninger!L63),(L193/Beregninger!C75)))</f>
        <v/>
      </c>
      <c r="R193" s="73" t="str">
        <f>IF(ISBLANK(INNDATA!F238),"",IF(INNDATA!C33="Ja",(M193/Beregninger!L97),(M193/Beregninger!C109)))</f>
        <v/>
      </c>
      <c r="S193" s="73" t="str">
        <f>IF(ISBLANK(INNDATA!F238),"",IF(INNDATA!C33="Ja",(N193/Beregninger!L131),(N193/Beregninger!C143)))</f>
        <v/>
      </c>
      <c r="T193" s="74" t="str">
        <f>IF(ISBLANK(INNDATA!F238),"",IF(INNDATA!C33="Ja",(O193/Beregninger!L165),(O193/Beregninger!C177)))</f>
        <v/>
      </c>
      <c r="U193" s="82"/>
      <c r="V193" s="82"/>
      <c r="W193" s="82"/>
      <c r="X193" s="88"/>
    </row>
    <row r="194" spans="1:24" ht="11.25" customHeight="1">
      <c r="A194" s="88"/>
      <c r="B194" s="82"/>
      <c r="C194" s="84" t="str">
        <f>IF(ISBLANK(INNDATA!C239),"",INNDATA!C239)</f>
        <v>Kontrollrom</v>
      </c>
      <c r="D194" s="213" t="str">
        <f>IF(ISBLANK(INNDATA!D239),"",INNDATA!D239)</f>
        <v>Lysrør</v>
      </c>
      <c r="E194" s="214"/>
      <c r="F194" s="44" t="str">
        <f>IF(ISBLANK(INNDATA!F239),"",INNDATA!H239*INNDATA!F239)</f>
        <v/>
      </c>
      <c r="G194" s="45" t="str">
        <f>IF(ISBLANK(INNDATA!F239),"",INNDATA!J239*INNDATA!F239)</f>
        <v/>
      </c>
      <c r="H194" s="45" t="str">
        <f>IF(ISBLANK(INNDATA!F239),"",INNDATA!F239*INNDATA!L239)</f>
        <v/>
      </c>
      <c r="I194" s="45" t="str">
        <f>IF(ISBLANK(INNDATA!F239),"",INNDATA!F239*INNDATA!N239)</f>
        <v/>
      </c>
      <c r="J194" s="45" t="str">
        <f>IF(ISBLANK(INNDATA!F239),"",INNDATA!F239*INNDATA!P239)</f>
        <v/>
      </c>
      <c r="K194" s="44" t="str">
        <f>IF(ISBLANK(INNDATA!F239),"",F194*INNDATA!G239)</f>
        <v/>
      </c>
      <c r="L194" s="45" t="str">
        <f>IF(ISBLANK(INNDATA!F239),"",G194*INNDATA!I239)</f>
        <v/>
      </c>
      <c r="M194" s="45" t="str">
        <f>IF(ISBLANK(INNDATA!F239),"",H194*INNDATA!K239)</f>
        <v/>
      </c>
      <c r="N194" s="45" t="str">
        <f>IF(ISBLANK(INNDATA!F239),"",I194*INNDATA!M239)</f>
        <v/>
      </c>
      <c r="O194" s="45" t="str">
        <f>IF(ISBLANK(INNDATA!F239),"",J194*INNDATA!O239)</f>
        <v/>
      </c>
      <c r="P194" s="72" t="str">
        <f>IF(ISBLANK(INNDATA!F239),"",IF(INNDATA!C33="Ja",(K194/Beregninger!L29),(K194/Beregninger!C41)))</f>
        <v/>
      </c>
      <c r="Q194" s="73" t="str">
        <f>IF(ISBLANK(INNDATA!F239),"",IF(INNDATA!C33="Ja",(L194/Beregninger!L63),(L194/Beregninger!C75)))</f>
        <v/>
      </c>
      <c r="R194" s="73" t="str">
        <f>IF(ISBLANK(INNDATA!F239),"",IF(INNDATA!C33="Ja",(M194/Beregninger!L97),(M194/Beregninger!C109)))</f>
        <v/>
      </c>
      <c r="S194" s="73" t="str">
        <f>IF(ISBLANK(INNDATA!F239),"",IF(INNDATA!C33="Ja",(N194/Beregninger!L131),(N194/Beregninger!C143)))</f>
        <v/>
      </c>
      <c r="T194" s="74" t="str">
        <f>IF(ISBLANK(INNDATA!F239),"",IF(INNDATA!C33="Ja",(O194/Beregninger!L165),(O194/Beregninger!C177)))</f>
        <v/>
      </c>
      <c r="U194" s="82"/>
      <c r="V194" s="82"/>
      <c r="W194" s="82"/>
      <c r="X194" s="88"/>
    </row>
    <row r="195" spans="1:24" ht="11.25" customHeight="1">
      <c r="A195" s="88"/>
      <c r="B195" s="82"/>
      <c r="C195" s="84" t="str">
        <f>IF(ISBLANK(INNDATA!C240),"",INNDATA!C240)</f>
        <v>Workshop</v>
      </c>
      <c r="D195" s="213" t="str">
        <f>IF(ISBLANK(INNDATA!D240),"",INNDATA!D240)</f>
        <v>Lysrør</v>
      </c>
      <c r="E195" s="214"/>
      <c r="F195" s="44" t="str">
        <f>IF(ISBLANK(INNDATA!F240),"",INNDATA!H240*INNDATA!F240)</f>
        <v/>
      </c>
      <c r="G195" s="45" t="str">
        <f>IF(ISBLANK(INNDATA!F240),"",INNDATA!J240*INNDATA!F240)</f>
        <v/>
      </c>
      <c r="H195" s="45" t="str">
        <f>IF(ISBLANK(INNDATA!F240),"",INNDATA!F240*INNDATA!L240)</f>
        <v/>
      </c>
      <c r="I195" s="45" t="str">
        <f>IF(ISBLANK(INNDATA!F240),"",INNDATA!F240*INNDATA!N240)</f>
        <v/>
      </c>
      <c r="J195" s="45" t="str">
        <f>IF(ISBLANK(INNDATA!F240),"",INNDATA!F240*INNDATA!P240)</f>
        <v/>
      </c>
      <c r="K195" s="44" t="str">
        <f>IF(ISBLANK(INNDATA!F240),"",F195*INNDATA!G240)</f>
        <v/>
      </c>
      <c r="L195" s="45" t="str">
        <f>IF(ISBLANK(INNDATA!F240),"",G195*INNDATA!I240)</f>
        <v/>
      </c>
      <c r="M195" s="45" t="str">
        <f>IF(ISBLANK(INNDATA!F240),"",H195*INNDATA!K240)</f>
        <v/>
      </c>
      <c r="N195" s="45" t="str">
        <f>IF(ISBLANK(INNDATA!F240),"",I195*INNDATA!M240)</f>
        <v/>
      </c>
      <c r="O195" s="45" t="str">
        <f>IF(ISBLANK(INNDATA!F240),"",J195*INNDATA!O240)</f>
        <v/>
      </c>
      <c r="P195" s="72" t="str">
        <f>IF(ISBLANK(INNDATA!F240),"",IF(INNDATA!C33="Ja",(K195/Beregninger!L29),(K195/Beregninger!C41)))</f>
        <v/>
      </c>
      <c r="Q195" s="73" t="str">
        <f>IF(ISBLANK(INNDATA!F240),"",IF(INNDATA!C33="Ja",(L195/Beregninger!L63),(L195/Beregninger!C75)))</f>
        <v/>
      </c>
      <c r="R195" s="73" t="str">
        <f>IF(ISBLANK(INNDATA!F240),"",IF(INNDATA!C33="Ja",(M195/Beregninger!L97),(M195/Beregninger!C109)))</f>
        <v/>
      </c>
      <c r="S195" s="73" t="str">
        <f>IF(ISBLANK(INNDATA!F240),"",IF(INNDATA!C33="Ja",(N195/Beregninger!L131),(N195/Beregninger!C143)))</f>
        <v/>
      </c>
      <c r="T195" s="74" t="str">
        <f>IF(ISBLANK(INNDATA!F240),"",IF(INNDATA!C33="Ja",(O195/Beregninger!L165),(O195/Beregninger!C177)))</f>
        <v/>
      </c>
      <c r="U195" s="82"/>
      <c r="V195" s="82"/>
      <c r="W195" s="82"/>
      <c r="X195" s="88"/>
    </row>
    <row r="196" spans="1:24" ht="11.25" customHeight="1">
      <c r="A196" s="88"/>
      <c r="B196" s="82"/>
      <c r="C196" s="84" t="str">
        <f>IF(ISBLANK(INNDATA!C241),"",INNDATA!C241)</f>
        <v>Stores 1 workshop</v>
      </c>
      <c r="D196" s="213" t="str">
        <f>IF(ISBLANK(INNDATA!D241),"",INNDATA!D241)</f>
        <v>Lysrør</v>
      </c>
      <c r="E196" s="214"/>
      <c r="F196" s="44" t="str">
        <f>IF(ISBLANK(INNDATA!F241),"",INNDATA!H241*INNDATA!F241)</f>
        <v/>
      </c>
      <c r="G196" s="45" t="str">
        <f>IF(ISBLANK(INNDATA!F241),"",INNDATA!J241*INNDATA!F241)</f>
        <v/>
      </c>
      <c r="H196" s="45" t="str">
        <f>IF(ISBLANK(INNDATA!F241),"",INNDATA!F241*INNDATA!L241)</f>
        <v/>
      </c>
      <c r="I196" s="45" t="str">
        <f>IF(ISBLANK(INNDATA!F241),"",INNDATA!F241*INNDATA!N241)</f>
        <v/>
      </c>
      <c r="J196" s="45" t="str">
        <f>IF(ISBLANK(INNDATA!F241),"",INNDATA!F241*INNDATA!P241)</f>
        <v/>
      </c>
      <c r="K196" s="44" t="str">
        <f>IF(ISBLANK(INNDATA!F241),"",F196*INNDATA!G241)</f>
        <v/>
      </c>
      <c r="L196" s="45" t="str">
        <f>IF(ISBLANK(INNDATA!F241),"",G196*INNDATA!I241)</f>
        <v/>
      </c>
      <c r="M196" s="45" t="str">
        <f>IF(ISBLANK(INNDATA!F241),"",H196*INNDATA!K241)</f>
        <v/>
      </c>
      <c r="N196" s="45" t="str">
        <f>IF(ISBLANK(INNDATA!F241),"",I196*INNDATA!M241)</f>
        <v/>
      </c>
      <c r="O196" s="45" t="str">
        <f>IF(ISBLANK(INNDATA!F241),"",J196*INNDATA!O241)</f>
        <v/>
      </c>
      <c r="P196" s="72" t="str">
        <f>IF(ISBLANK(INNDATA!F241),"",IF(INNDATA!C33="Ja",(K196/Beregninger!L29),(K196/Beregninger!C41)))</f>
        <v/>
      </c>
      <c r="Q196" s="73" t="str">
        <f>IF(ISBLANK(INNDATA!F241),"",IF(INNDATA!C33="Ja",(L196/Beregninger!L63),(L196/Beregninger!C75)))</f>
        <v/>
      </c>
      <c r="R196" s="73" t="str">
        <f>IF(ISBLANK(INNDATA!F241),"",IF(INNDATA!C33="Ja",(M196/Beregninger!L97),(M196/Beregninger!C109)))</f>
        <v/>
      </c>
      <c r="S196" s="73" t="str">
        <f>IF(ISBLANK(INNDATA!F241),"",IF(INNDATA!C33="Ja",(N196/Beregninger!L131),(N196/Beregninger!C143)))</f>
        <v/>
      </c>
      <c r="T196" s="74" t="str">
        <f>IF(ISBLANK(INNDATA!F241),"",IF(INNDATA!C33="Ja",(O196/Beregninger!L165),(O196/Beregninger!C177)))</f>
        <v/>
      </c>
      <c r="U196" s="82"/>
      <c r="V196" s="82"/>
      <c r="W196" s="82"/>
      <c r="X196" s="88"/>
    </row>
    <row r="197" spans="1:24" ht="11.25" customHeight="1">
      <c r="A197" s="88"/>
      <c r="B197" s="82"/>
      <c r="C197" s="84" t="str">
        <f>IF(ISBLANK(INNDATA!C242),"",INNDATA!C242)</f>
        <v>Stores 2 workshop</v>
      </c>
      <c r="D197" s="213" t="str">
        <f>IF(ISBLANK(INNDATA!D242),"",INNDATA!D242)</f>
        <v>Lysrør</v>
      </c>
      <c r="E197" s="214"/>
      <c r="F197" s="44" t="str">
        <f>IF(ISBLANK(INNDATA!F242),"",INNDATA!H242*INNDATA!F242)</f>
        <v/>
      </c>
      <c r="G197" s="45" t="str">
        <f>IF(ISBLANK(INNDATA!F242),"",INNDATA!J242*INNDATA!F242)</f>
        <v/>
      </c>
      <c r="H197" s="45" t="str">
        <f>IF(ISBLANK(INNDATA!F242),"",INNDATA!F242*INNDATA!L242)</f>
        <v/>
      </c>
      <c r="I197" s="45" t="str">
        <f>IF(ISBLANK(INNDATA!F242),"",INNDATA!F242*INNDATA!N242)</f>
        <v/>
      </c>
      <c r="J197" s="45" t="str">
        <f>IF(ISBLANK(INNDATA!F242),"",INNDATA!F242*INNDATA!P242)</f>
        <v/>
      </c>
      <c r="K197" s="44" t="str">
        <f>IF(ISBLANK(INNDATA!F242),"",F197*INNDATA!G242)</f>
        <v/>
      </c>
      <c r="L197" s="45" t="str">
        <f>IF(ISBLANK(INNDATA!F242),"",G197*INNDATA!I242)</f>
        <v/>
      </c>
      <c r="M197" s="45" t="str">
        <f>IF(ISBLANK(INNDATA!F242),"",H197*INNDATA!K242)</f>
        <v/>
      </c>
      <c r="N197" s="45" t="str">
        <f>IF(ISBLANK(INNDATA!F242),"",I197*INNDATA!M242)</f>
        <v/>
      </c>
      <c r="O197" s="45" t="str">
        <f>IF(ISBLANK(INNDATA!F242),"",J197*INNDATA!O242)</f>
        <v/>
      </c>
      <c r="P197" s="72" t="str">
        <f>IF(ISBLANK(INNDATA!F242),"",IF(INNDATA!C33="Ja",(K197/Beregninger!L29),(K197/Beregninger!C41)))</f>
        <v/>
      </c>
      <c r="Q197" s="73" t="str">
        <f>IF(ISBLANK(INNDATA!F242),"",IF(INNDATA!C33="Ja",(L197/Beregninger!L63),(L197/Beregninger!C75)))</f>
        <v/>
      </c>
      <c r="R197" s="73" t="str">
        <f>IF(ISBLANK(INNDATA!F242),"",IF(INNDATA!C33="Ja",(M197/Beregninger!L97),(M197/Beregninger!C109)))</f>
        <v/>
      </c>
      <c r="S197" s="73" t="str">
        <f>IF(ISBLANK(INNDATA!F242),"",IF(INNDATA!C33="Ja",(N197/Beregninger!L131),(N197/Beregninger!C143)))</f>
        <v/>
      </c>
      <c r="T197" s="74" t="str">
        <f>IF(ISBLANK(INNDATA!F242),"",IF(INNDATA!C33="Ja",(O197/Beregninger!L165),(O197/Beregninger!C177)))</f>
        <v/>
      </c>
      <c r="U197" s="82"/>
      <c r="V197" s="82"/>
      <c r="W197" s="82"/>
      <c r="X197" s="88"/>
    </row>
    <row r="198" spans="1:24" ht="11.25" customHeight="1">
      <c r="A198" s="88"/>
      <c r="B198" s="82"/>
      <c r="C198" s="84" t="str">
        <f>IF(ISBLANK(INNDATA!C243),"",INNDATA!C243)</f>
        <v>Garderobe</v>
      </c>
      <c r="D198" s="213" t="str">
        <f>IF(ISBLANK(INNDATA!D243),"",INNDATA!D243)</f>
        <v>Lysrør</v>
      </c>
      <c r="E198" s="214"/>
      <c r="F198" s="44" t="str">
        <f>IF(ISBLANK(INNDATA!F243),"",INNDATA!H243*INNDATA!F243)</f>
        <v/>
      </c>
      <c r="G198" s="45" t="str">
        <f>IF(ISBLANK(INNDATA!F243),"",INNDATA!J243*INNDATA!F243)</f>
        <v/>
      </c>
      <c r="H198" s="45" t="str">
        <f>IF(ISBLANK(INNDATA!F243),"",INNDATA!F243*INNDATA!L243)</f>
        <v/>
      </c>
      <c r="I198" s="45" t="str">
        <f>IF(ISBLANK(INNDATA!F243),"",INNDATA!F243*INNDATA!N243)</f>
        <v/>
      </c>
      <c r="J198" s="45" t="str">
        <f>IF(ISBLANK(INNDATA!F243),"",INNDATA!F243*INNDATA!P243)</f>
        <v/>
      </c>
      <c r="K198" s="44" t="str">
        <f>IF(ISBLANK(INNDATA!F243),"",F198*INNDATA!G243)</f>
        <v/>
      </c>
      <c r="L198" s="45" t="str">
        <f>IF(ISBLANK(INNDATA!F243),"",G198*INNDATA!I243)</f>
        <v/>
      </c>
      <c r="M198" s="45" t="str">
        <f>IF(ISBLANK(INNDATA!F243),"",H198*INNDATA!K243)</f>
        <v/>
      </c>
      <c r="N198" s="45" t="str">
        <f>IF(ISBLANK(INNDATA!F243),"",I198*INNDATA!M243)</f>
        <v/>
      </c>
      <c r="O198" s="45" t="str">
        <f>IF(ISBLANK(INNDATA!F243),"",J198*INNDATA!O243)</f>
        <v/>
      </c>
      <c r="P198" s="72" t="str">
        <f>IF(ISBLANK(INNDATA!F243),"",IF(INNDATA!C33="Ja",(K198/Beregninger!L29),(K198/Beregninger!C41)))</f>
        <v/>
      </c>
      <c r="Q198" s="73" t="str">
        <f>IF(ISBLANK(INNDATA!F243),"",IF(INNDATA!C33="Ja",(L198/Beregninger!L63),(L198/Beregninger!C75)))</f>
        <v/>
      </c>
      <c r="R198" s="73" t="str">
        <f>IF(ISBLANK(INNDATA!F243),"",IF(INNDATA!C33="Ja",(M198/Beregninger!L97),(M198/Beregninger!C109)))</f>
        <v/>
      </c>
      <c r="S198" s="73" t="str">
        <f>IF(ISBLANK(INNDATA!F243),"",IF(INNDATA!C33="Ja",(N198/Beregninger!L131),(N198/Beregninger!C143)))</f>
        <v/>
      </c>
      <c r="T198" s="74" t="str">
        <f>IF(ISBLANK(INNDATA!F243),"",IF(INNDATA!C33="Ja",(O198/Beregninger!L165),(O198/Beregninger!C177)))</f>
        <v/>
      </c>
      <c r="U198" s="82"/>
      <c r="V198" s="82"/>
      <c r="W198" s="82"/>
      <c r="X198" s="88"/>
    </row>
    <row r="199" spans="1:24" ht="11.25" customHeight="1">
      <c r="A199" s="88"/>
      <c r="B199" s="82"/>
      <c r="C199" s="84" t="str">
        <f>IF(ISBLANK(INNDATA!C244),"",INNDATA!C244)</f>
        <v>Linerom</v>
      </c>
      <c r="D199" s="213" t="str">
        <f>IF(ISBLANK(INNDATA!D244),"",INNDATA!D244)</f>
        <v>Lysrør</v>
      </c>
      <c r="E199" s="214"/>
      <c r="F199" s="44" t="str">
        <f>IF(ISBLANK(INNDATA!F244),"",INNDATA!H244*INNDATA!F244)</f>
        <v/>
      </c>
      <c r="G199" s="45" t="str">
        <f>IF(ISBLANK(INNDATA!F244),"",INNDATA!J244*INNDATA!F244)</f>
        <v/>
      </c>
      <c r="H199" s="45" t="str">
        <f>IF(ISBLANK(INNDATA!F244),"",INNDATA!F244*INNDATA!L244)</f>
        <v/>
      </c>
      <c r="I199" s="45" t="str">
        <f>IF(ISBLANK(INNDATA!F244),"",INNDATA!F244*INNDATA!N244)</f>
        <v/>
      </c>
      <c r="J199" s="45" t="str">
        <f>IF(ISBLANK(INNDATA!F244),"",INNDATA!F244*INNDATA!P244)</f>
        <v/>
      </c>
      <c r="K199" s="44" t="str">
        <f>IF(ISBLANK(INNDATA!F244),"",F199*INNDATA!G244)</f>
        <v/>
      </c>
      <c r="L199" s="45" t="str">
        <f>IF(ISBLANK(INNDATA!F244),"",G199*INNDATA!I244)</f>
        <v/>
      </c>
      <c r="M199" s="45" t="str">
        <f>IF(ISBLANK(INNDATA!F244),"",H199*INNDATA!K244)</f>
        <v/>
      </c>
      <c r="N199" s="45" t="str">
        <f>IF(ISBLANK(INNDATA!F244),"",I199*INNDATA!M244)</f>
        <v/>
      </c>
      <c r="O199" s="45" t="str">
        <f>IF(ISBLANK(INNDATA!F244),"",J199*INNDATA!O244)</f>
        <v/>
      </c>
      <c r="P199" s="72" t="str">
        <f>IF(ISBLANK(INNDATA!F244),"",IF(INNDATA!C33="Ja",(K199/Beregninger!L29),(K199/Beregninger!C41)))</f>
        <v/>
      </c>
      <c r="Q199" s="73" t="str">
        <f>IF(ISBLANK(INNDATA!F244),"",IF(INNDATA!C33="Ja",(L199/Beregninger!L63),(L199/Beregninger!C75)))</f>
        <v/>
      </c>
      <c r="R199" s="73" t="str">
        <f>IF(ISBLANK(INNDATA!F244),"",IF(INNDATA!C33="Ja",(M199/Beregninger!L97),(M199/Beregninger!C109)))</f>
        <v/>
      </c>
      <c r="S199" s="73" t="str">
        <f>IF(ISBLANK(INNDATA!F244),"",IF(INNDATA!C33="Ja",(N199/Beregninger!L131),(N199/Beregninger!C143)))</f>
        <v/>
      </c>
      <c r="T199" s="74" t="str">
        <f>IF(ISBLANK(INNDATA!F244),"",IF(INNDATA!C33="Ja",(O199/Beregninger!L165),(O199/Beregninger!C177)))</f>
        <v/>
      </c>
      <c r="U199" s="82"/>
      <c r="V199" s="82"/>
      <c r="W199" s="82"/>
      <c r="X199" s="88"/>
    </row>
    <row r="200" spans="1:24" ht="11.25" customHeight="1">
      <c r="A200" s="88"/>
      <c r="B200" s="82"/>
      <c r="C200" s="84" t="str">
        <f>IF(ISBLANK(INNDATA!C245),"",INNDATA!C245)</f>
        <v>Dragerom</v>
      </c>
      <c r="D200" s="213" t="str">
        <f>IF(ISBLANK(INNDATA!D245),"",INNDATA!D245)</f>
        <v>Lysrør</v>
      </c>
      <c r="E200" s="214"/>
      <c r="F200" s="44" t="str">
        <f>IF(ISBLANK(INNDATA!F245),"",INNDATA!H245*INNDATA!F245)</f>
        <v/>
      </c>
      <c r="G200" s="45" t="str">
        <f>IF(ISBLANK(INNDATA!F245),"",INNDATA!J245*INNDATA!F245)</f>
        <v/>
      </c>
      <c r="H200" s="45" t="str">
        <f>IF(ISBLANK(INNDATA!F245),"",INNDATA!F245*INNDATA!L245)</f>
        <v/>
      </c>
      <c r="I200" s="45" t="str">
        <f>IF(ISBLANK(INNDATA!F245),"",INNDATA!F245*INNDATA!N245)</f>
        <v/>
      </c>
      <c r="J200" s="45" t="str">
        <f>IF(ISBLANK(INNDATA!F245),"",INNDATA!F245*INNDATA!P245)</f>
        <v/>
      </c>
      <c r="K200" s="44" t="str">
        <f>IF(ISBLANK(INNDATA!F245),"",F200*INNDATA!G245)</f>
        <v/>
      </c>
      <c r="L200" s="45" t="str">
        <f>IF(ISBLANK(INNDATA!F245),"",G200*INNDATA!I245)</f>
        <v/>
      </c>
      <c r="M200" s="45" t="str">
        <f>IF(ISBLANK(INNDATA!F245),"",H200*INNDATA!K245)</f>
        <v/>
      </c>
      <c r="N200" s="45" t="str">
        <f>IF(ISBLANK(INNDATA!F245),"",I200*INNDATA!M245)</f>
        <v/>
      </c>
      <c r="O200" s="45" t="str">
        <f>IF(ISBLANK(INNDATA!F245),"",J200*INNDATA!O245)</f>
        <v/>
      </c>
      <c r="P200" s="72" t="str">
        <f>IF(ISBLANK(INNDATA!F245),"",IF(INNDATA!C33="Ja",(K200/Beregninger!L29),(K200/Beregninger!C41)))</f>
        <v/>
      </c>
      <c r="Q200" s="73" t="str">
        <f>IF(ISBLANK(INNDATA!F245),"",IF(INNDATA!C33="Ja",(L200/Beregninger!L63),(L200/Beregninger!C75)))</f>
        <v/>
      </c>
      <c r="R200" s="73" t="str">
        <f>IF(ISBLANK(INNDATA!F245),"",IF(INNDATA!C33="Ja",(M200/Beregninger!L97),(M200/Beregninger!C109)))</f>
        <v/>
      </c>
      <c r="S200" s="73" t="str">
        <f>IF(ISBLANK(INNDATA!F245),"",IF(INNDATA!C33="Ja",(N200/Beregninger!L131),(N200/Beregninger!C143)))</f>
        <v/>
      </c>
      <c r="T200" s="74" t="str">
        <f>IF(ISBLANK(INNDATA!F245),"",IF(INNDATA!C33="Ja",(O200/Beregninger!L165),(O200/Beregninger!C177)))</f>
        <v/>
      </c>
      <c r="U200" s="82"/>
      <c r="V200" s="82"/>
      <c r="W200" s="82"/>
      <c r="X200" s="88"/>
    </row>
    <row r="201" spans="1:24" ht="11.25" customHeight="1">
      <c r="A201" s="88"/>
      <c r="B201" s="82"/>
      <c r="C201" s="84" t="str">
        <f>IF(ISBLANK(INNDATA!C246),"",INNDATA!C246)</f>
        <v/>
      </c>
      <c r="D201" s="213" t="str">
        <f>IF(ISBLANK(INNDATA!D246),"",INNDATA!D246)</f>
        <v/>
      </c>
      <c r="E201" s="214"/>
      <c r="F201" s="44" t="str">
        <f>IF(ISBLANK(INNDATA!F246),"",INNDATA!H246*INNDATA!F246)</f>
        <v/>
      </c>
      <c r="G201" s="45" t="str">
        <f>IF(ISBLANK(INNDATA!F246),"",INNDATA!J246*INNDATA!F246)</f>
        <v/>
      </c>
      <c r="H201" s="45" t="str">
        <f>IF(ISBLANK(INNDATA!F246),"",INNDATA!F246*INNDATA!L246)</f>
        <v/>
      </c>
      <c r="I201" s="45" t="str">
        <f>IF(ISBLANK(INNDATA!F246),"",INNDATA!F246*INNDATA!N246)</f>
        <v/>
      </c>
      <c r="J201" s="45" t="str">
        <f>IF(ISBLANK(INNDATA!F246),"",INNDATA!F246*INNDATA!P246)</f>
        <v/>
      </c>
      <c r="K201" s="44" t="str">
        <f>IF(ISBLANK(INNDATA!F246),"",F201*INNDATA!G246)</f>
        <v/>
      </c>
      <c r="L201" s="45" t="str">
        <f>IF(ISBLANK(INNDATA!F246),"",G201*INNDATA!I246)</f>
        <v/>
      </c>
      <c r="M201" s="45" t="str">
        <f>IF(ISBLANK(INNDATA!F246),"",H201*INNDATA!K246)</f>
        <v/>
      </c>
      <c r="N201" s="45" t="str">
        <f>IF(ISBLANK(INNDATA!F246),"",I201*INNDATA!M246)</f>
        <v/>
      </c>
      <c r="O201" s="45" t="str">
        <f>IF(ISBLANK(INNDATA!F246),"",J201*INNDATA!O246)</f>
        <v/>
      </c>
      <c r="P201" s="72" t="str">
        <f>IF(ISBLANK(INNDATA!F246),"",IF(INNDATA!C33="Ja",(K201/Beregninger!L29),(K201/Beregninger!C41)))</f>
        <v/>
      </c>
      <c r="Q201" s="73" t="str">
        <f>IF(ISBLANK(INNDATA!F246),"",IF(INNDATA!C33="Ja",(L201/Beregninger!L63),(L201/Beregninger!C75)))</f>
        <v/>
      </c>
      <c r="R201" s="73" t="str">
        <f>IF(ISBLANK(INNDATA!F246),"",IF(INNDATA!C33="Ja",(M201/Beregninger!L97),(M201/Beregninger!C109)))</f>
        <v/>
      </c>
      <c r="S201" s="73" t="str">
        <f>IF(ISBLANK(INNDATA!F246),"",IF(INNDATA!C33="Ja",(N201/Beregninger!L131),(N201/Beregninger!C143)))</f>
        <v/>
      </c>
      <c r="T201" s="74" t="str">
        <f>IF(ISBLANK(INNDATA!F246),"",IF(INNDATA!C33="Ja",(O201/Beregninger!L165),(O201/Beregninger!C177)))</f>
        <v/>
      </c>
      <c r="U201" s="82"/>
      <c r="V201" s="82"/>
      <c r="W201" s="82"/>
      <c r="X201" s="88"/>
    </row>
    <row r="202" spans="1:24" ht="11.25" customHeight="1">
      <c r="A202" s="88"/>
      <c r="B202" s="82"/>
      <c r="C202" s="84" t="str">
        <f>IF(ISBLANK(INNDATA!C247),"",INNDATA!C247)</f>
        <v>Tunell bak dragerom</v>
      </c>
      <c r="D202" s="213" t="str">
        <f>IF(ISBLANK(INNDATA!D247),"",INNDATA!D247)</f>
        <v>Lysrør</v>
      </c>
      <c r="E202" s="214"/>
      <c r="F202" s="44" t="str">
        <f>IF(ISBLANK(INNDATA!F247),"",INNDATA!H247*INNDATA!F247)</f>
        <v/>
      </c>
      <c r="G202" s="45" t="str">
        <f>IF(ISBLANK(INNDATA!F247),"",INNDATA!J247*INNDATA!F247)</f>
        <v/>
      </c>
      <c r="H202" s="45" t="str">
        <f>IF(ISBLANK(INNDATA!F247),"",INNDATA!F247*INNDATA!L247)</f>
        <v/>
      </c>
      <c r="I202" s="45" t="str">
        <f>IF(ISBLANK(INNDATA!F247),"",INNDATA!F247*INNDATA!N247)</f>
        <v/>
      </c>
      <c r="J202" s="45" t="str">
        <f>IF(ISBLANK(INNDATA!F247),"",INNDATA!F247*INNDATA!P247)</f>
        <v/>
      </c>
      <c r="K202" s="44" t="str">
        <f>IF(ISBLANK(INNDATA!F247),"",F202*INNDATA!G247)</f>
        <v/>
      </c>
      <c r="L202" s="45" t="str">
        <f>IF(ISBLANK(INNDATA!F247),"",G202*INNDATA!I247)</f>
        <v/>
      </c>
      <c r="M202" s="45" t="str">
        <f>IF(ISBLANK(INNDATA!F247),"",H202*INNDATA!K247)</f>
        <v/>
      </c>
      <c r="N202" s="45" t="str">
        <f>IF(ISBLANK(INNDATA!F247),"",I202*INNDATA!M247)</f>
        <v/>
      </c>
      <c r="O202" s="45" t="str">
        <f>IF(ISBLANK(INNDATA!F247),"",J202*INNDATA!O247)</f>
        <v/>
      </c>
      <c r="P202" s="72" t="str">
        <f>IF(ISBLANK(INNDATA!F247),"",IF(INNDATA!C33="Ja",(K202/Beregninger!L29),(K202/Beregninger!C41)))</f>
        <v/>
      </c>
      <c r="Q202" s="73" t="str">
        <f>IF(ISBLANK(INNDATA!F247),"",IF(INNDATA!C33="Ja",(L202/Beregninger!L63),(L202/Beregninger!C75)))</f>
        <v/>
      </c>
      <c r="R202" s="73" t="str">
        <f>IF(ISBLANK(INNDATA!F247),"",IF(INNDATA!C33="Ja",(M202/Beregninger!L97),(M202/Beregninger!C109)))</f>
        <v/>
      </c>
      <c r="S202" s="73" t="str">
        <f>IF(ISBLANK(INNDATA!F247),"",IF(INNDATA!C33="Ja",(N202/Beregninger!L131),(N202/Beregninger!C143)))</f>
        <v/>
      </c>
      <c r="T202" s="74" t="str">
        <f>IF(ISBLANK(INNDATA!F247),"",IF(INNDATA!C33="Ja",(O202/Beregninger!L165),(O202/Beregninger!C177)))</f>
        <v/>
      </c>
      <c r="U202" s="82"/>
      <c r="V202" s="82"/>
      <c r="W202" s="82"/>
      <c r="X202" s="88"/>
    </row>
    <row r="203" spans="1:24" ht="11.25" customHeight="1">
      <c r="A203" s="88"/>
      <c r="B203" s="82"/>
      <c r="C203" s="84" t="str">
        <f>IF(ISBLANK(INNDATA!C248),"",INNDATA!C248)</f>
        <v>Fabrikk</v>
      </c>
      <c r="D203" s="213" t="str">
        <f>IF(ISBLANK(INNDATA!D248),"",INNDATA!D248)</f>
        <v>Lysrør</v>
      </c>
      <c r="E203" s="214"/>
      <c r="F203" s="44" t="str">
        <f>IF(ISBLANK(INNDATA!F248),"",INNDATA!H248*INNDATA!F248)</f>
        <v/>
      </c>
      <c r="G203" s="45" t="str">
        <f>IF(ISBLANK(INNDATA!F248),"",INNDATA!J248*INNDATA!F248)</f>
        <v/>
      </c>
      <c r="H203" s="45" t="str">
        <f>IF(ISBLANK(INNDATA!F248),"",INNDATA!F248*INNDATA!L248)</f>
        <v/>
      </c>
      <c r="I203" s="45" t="str">
        <f>IF(ISBLANK(INNDATA!F248),"",INNDATA!F248*INNDATA!N248)</f>
        <v/>
      </c>
      <c r="J203" s="45" t="str">
        <f>IF(ISBLANK(INNDATA!F248),"",INNDATA!F248*INNDATA!P248)</f>
        <v/>
      </c>
      <c r="K203" s="44" t="str">
        <f>IF(ISBLANK(INNDATA!F248),"",F203*INNDATA!G248)</f>
        <v/>
      </c>
      <c r="L203" s="45" t="str">
        <f>IF(ISBLANK(INNDATA!F248),"",G203*INNDATA!I248)</f>
        <v/>
      </c>
      <c r="M203" s="45" t="str">
        <f>IF(ISBLANK(INNDATA!F248),"",H203*INNDATA!K248)</f>
        <v/>
      </c>
      <c r="N203" s="45" t="str">
        <f>IF(ISBLANK(INNDATA!F248),"",I203*INNDATA!M248)</f>
        <v/>
      </c>
      <c r="O203" s="45" t="str">
        <f>IF(ISBLANK(INNDATA!F248),"",J203*INNDATA!O248)</f>
        <v/>
      </c>
      <c r="P203" s="72" t="str">
        <f>IF(ISBLANK(INNDATA!F248),"",IF(INNDATA!C33="Ja",(K203/Beregninger!L29),(K203/Beregninger!C41)))</f>
        <v/>
      </c>
      <c r="Q203" s="73" t="str">
        <f>IF(ISBLANK(INNDATA!F248),"",IF(INNDATA!C33="Ja",(L203/Beregninger!L63),(L203/Beregninger!C75)))</f>
        <v/>
      </c>
      <c r="R203" s="73" t="str">
        <f>IF(ISBLANK(INNDATA!F248),"",IF(INNDATA!C33="Ja",(M203/Beregninger!L97),(M203/Beregninger!C109)))</f>
        <v/>
      </c>
      <c r="S203" s="73" t="str">
        <f>IF(ISBLANK(INNDATA!F248),"",IF(INNDATA!C33="Ja",(N203/Beregninger!L131),(N203/Beregninger!C143)))</f>
        <v/>
      </c>
      <c r="T203" s="74" t="str">
        <f>IF(ISBLANK(INNDATA!F248),"",IF(INNDATA!C33="Ja",(O203/Beregninger!L165),(O203/Beregninger!C177)))</f>
        <v/>
      </c>
      <c r="U203" s="82"/>
      <c r="V203" s="82"/>
      <c r="W203" s="82"/>
      <c r="X203" s="88"/>
    </row>
    <row r="204" spans="1:24" ht="11.25" customHeight="1">
      <c r="A204" s="88"/>
      <c r="B204" s="82"/>
      <c r="C204" s="84" t="str">
        <f>IF(ISBLANK(INNDATA!C249),"",INNDATA!C249)</f>
        <v>Nedgang</v>
      </c>
      <c r="D204" s="213" t="str">
        <f>IF(ISBLANK(INNDATA!D249),"",INNDATA!D249)</f>
        <v>Lysrør</v>
      </c>
      <c r="E204" s="214"/>
      <c r="F204" s="44" t="str">
        <f>IF(ISBLANK(INNDATA!F249),"",INNDATA!H249*INNDATA!F249)</f>
        <v/>
      </c>
      <c r="G204" s="45" t="str">
        <f>IF(ISBLANK(INNDATA!F249),"",INNDATA!J249*INNDATA!F249)</f>
        <v/>
      </c>
      <c r="H204" s="45" t="str">
        <f>IF(ISBLANK(INNDATA!F249),"",INNDATA!F249*INNDATA!L249)</f>
        <v/>
      </c>
      <c r="I204" s="45" t="str">
        <f>IF(ISBLANK(INNDATA!F249),"",INNDATA!F249*INNDATA!N249)</f>
        <v/>
      </c>
      <c r="J204" s="45" t="str">
        <f>IF(ISBLANK(INNDATA!F249),"",INNDATA!F249*INNDATA!P249)</f>
        <v/>
      </c>
      <c r="K204" s="44" t="str">
        <f>IF(ISBLANK(INNDATA!F249),"",F204*INNDATA!G249)</f>
        <v/>
      </c>
      <c r="L204" s="45" t="str">
        <f>IF(ISBLANK(INNDATA!F249),"",G204*INNDATA!I249)</f>
        <v/>
      </c>
      <c r="M204" s="45" t="str">
        <f>IF(ISBLANK(INNDATA!F249),"",H204*INNDATA!K249)</f>
        <v/>
      </c>
      <c r="N204" s="45" t="str">
        <f>IF(ISBLANK(INNDATA!F249),"",I204*INNDATA!M249)</f>
        <v/>
      </c>
      <c r="O204" s="45" t="str">
        <f>IF(ISBLANK(INNDATA!F249),"",J204*INNDATA!O249)</f>
        <v/>
      </c>
      <c r="P204" s="72" t="str">
        <f>IF(ISBLANK(INNDATA!F249),"",IF(INNDATA!C33="Ja",(K204/Beregninger!L29),(K204/Beregninger!C41)))</f>
        <v/>
      </c>
      <c r="Q204" s="73" t="str">
        <f>IF(ISBLANK(INNDATA!F249),"",IF(INNDATA!C33="Ja",(L204/Beregninger!L63),(L204/Beregninger!C75)))</f>
        <v/>
      </c>
      <c r="R204" s="73" t="str">
        <f>IF(ISBLANK(INNDATA!F249),"",IF(INNDATA!C33="Ja",(M204/Beregninger!L97),(M204/Beregninger!C109)))</f>
        <v/>
      </c>
      <c r="S204" s="73" t="str">
        <f>IF(ISBLANK(INNDATA!F249),"",IF(INNDATA!C33="Ja",(N204/Beregninger!L131),(N204/Beregninger!C143)))</f>
        <v/>
      </c>
      <c r="T204" s="74" t="str">
        <f>IF(ISBLANK(INNDATA!F249),"",IF(INNDATA!C33="Ja",(O204/Beregninger!L165),(O204/Beregninger!C177)))</f>
        <v/>
      </c>
      <c r="U204" s="82"/>
      <c r="V204" s="82"/>
      <c r="W204" s="82"/>
      <c r="X204" s="88"/>
    </row>
    <row r="205" spans="1:24" ht="11.25" customHeight="1">
      <c r="A205" s="88"/>
      <c r="B205" s="82"/>
      <c r="C205" s="84" t="str">
        <f>IF(ISBLANK(INNDATA!C250),"",INNDATA!C250)</f>
        <v>Frysetunell</v>
      </c>
      <c r="D205" s="213" t="str">
        <f>IF(ISBLANK(INNDATA!D250),"",INNDATA!D250)</f>
        <v>Lysrør</v>
      </c>
      <c r="E205" s="214"/>
      <c r="F205" s="44" t="str">
        <f>IF(ISBLANK(INNDATA!F250),"",INNDATA!H250*INNDATA!F250)</f>
        <v/>
      </c>
      <c r="G205" s="45" t="str">
        <f>IF(ISBLANK(INNDATA!F250),"",INNDATA!J250*INNDATA!F250)</f>
        <v/>
      </c>
      <c r="H205" s="45" t="str">
        <f>IF(ISBLANK(INNDATA!F250),"",INNDATA!F250*INNDATA!L250)</f>
        <v/>
      </c>
      <c r="I205" s="45" t="str">
        <f>IF(ISBLANK(INNDATA!F250),"",INNDATA!F250*INNDATA!N250)</f>
        <v/>
      </c>
      <c r="J205" s="45" t="str">
        <f>IF(ISBLANK(INNDATA!F250),"",INNDATA!F250*INNDATA!P250)</f>
        <v/>
      </c>
      <c r="K205" s="44" t="str">
        <f>IF(ISBLANK(INNDATA!F250),"",F205*INNDATA!G250)</f>
        <v/>
      </c>
      <c r="L205" s="45" t="str">
        <f>IF(ISBLANK(INNDATA!F250),"",G205*INNDATA!I250)</f>
        <v/>
      </c>
      <c r="M205" s="45" t="str">
        <f>IF(ISBLANK(INNDATA!F250),"",H205*INNDATA!K250)</f>
        <v/>
      </c>
      <c r="N205" s="45" t="str">
        <f>IF(ISBLANK(INNDATA!F250),"",I205*INNDATA!M250)</f>
        <v/>
      </c>
      <c r="O205" s="45" t="str">
        <f>IF(ISBLANK(INNDATA!F250),"",J205*INNDATA!O250)</f>
        <v/>
      </c>
      <c r="P205" s="72" t="str">
        <f>IF(ISBLANK(INNDATA!F250),"",IF(INNDATA!C33="Ja",(K205/Beregninger!L29),(K205/Beregninger!C41)))</f>
        <v/>
      </c>
      <c r="Q205" s="73" t="str">
        <f>IF(ISBLANK(INNDATA!F250),"",IF(INNDATA!C33="Ja",(L205/Beregninger!L63),(L205/Beregninger!C75)))</f>
        <v/>
      </c>
      <c r="R205" s="73" t="str">
        <f>IF(ISBLANK(INNDATA!F250),"",IF(INNDATA!C33="Ja",(M205/Beregninger!L97),(M205/Beregninger!C109)))</f>
        <v/>
      </c>
      <c r="S205" s="73" t="str">
        <f>IF(ISBLANK(INNDATA!F250),"",IF(INNDATA!C33="Ja",(N205/Beregninger!L131),(N205/Beregninger!C143)))</f>
        <v/>
      </c>
      <c r="T205" s="74" t="str">
        <f>IF(ISBLANK(INNDATA!F250),"",IF(INNDATA!C33="Ja",(O205/Beregninger!L165),(O205/Beregninger!C177)))</f>
        <v/>
      </c>
      <c r="U205" s="82"/>
      <c r="V205" s="82"/>
      <c r="W205" s="82"/>
      <c r="X205" s="88"/>
    </row>
    <row r="206" spans="1:24" ht="11.25" customHeight="1">
      <c r="A206" s="88"/>
      <c r="B206" s="82"/>
      <c r="C206" s="84" t="str">
        <f>IF(ISBLANK(INNDATA!C251),"",INNDATA!C251)</f>
        <v>Pakkerom</v>
      </c>
      <c r="D206" s="213" t="str">
        <f>IF(ISBLANK(INNDATA!D251),"",INNDATA!D251)</f>
        <v>Lysrør</v>
      </c>
      <c r="E206" s="214"/>
      <c r="F206" s="44" t="str">
        <f>IF(ISBLANK(INNDATA!F251),"",INNDATA!H251*INNDATA!F251)</f>
        <v/>
      </c>
      <c r="G206" s="45" t="str">
        <f>IF(ISBLANK(INNDATA!F251),"",INNDATA!J251*INNDATA!F251)</f>
        <v/>
      </c>
      <c r="H206" s="45" t="str">
        <f>IF(ISBLANK(INNDATA!F251),"",INNDATA!F251*INNDATA!L251)</f>
        <v/>
      </c>
      <c r="I206" s="45" t="str">
        <f>IF(ISBLANK(INNDATA!F251),"",INNDATA!F251*INNDATA!N251)</f>
        <v/>
      </c>
      <c r="J206" s="45" t="str">
        <f>IF(ISBLANK(INNDATA!F251),"",INNDATA!F251*INNDATA!P251)</f>
        <v/>
      </c>
      <c r="K206" s="44" t="str">
        <f>IF(ISBLANK(INNDATA!F251),"",F206*INNDATA!G251)</f>
        <v/>
      </c>
      <c r="L206" s="45" t="str">
        <f>IF(ISBLANK(INNDATA!F251),"",G206*INNDATA!I251)</f>
        <v/>
      </c>
      <c r="M206" s="45" t="str">
        <f>IF(ISBLANK(INNDATA!F251),"",H206*INNDATA!K251)</f>
        <v/>
      </c>
      <c r="N206" s="45" t="str">
        <f>IF(ISBLANK(INNDATA!F251),"",I206*INNDATA!M251)</f>
        <v/>
      </c>
      <c r="O206" s="45" t="str">
        <f>IF(ISBLANK(INNDATA!F251),"",J206*INNDATA!O251)</f>
        <v/>
      </c>
      <c r="P206" s="72" t="str">
        <f>IF(ISBLANK(INNDATA!F251),"",IF(INNDATA!C33="Ja",(K206/Beregninger!L29),(K206/Beregninger!C41)))</f>
        <v/>
      </c>
      <c r="Q206" s="73" t="str">
        <f>IF(ISBLANK(INNDATA!F251),"",IF(INNDATA!C33="Ja",(L206/Beregninger!L63),(L206/Beregninger!C75)))</f>
        <v/>
      </c>
      <c r="R206" s="73" t="str">
        <f>IF(ISBLANK(INNDATA!F251),"",IF(INNDATA!C33="Ja",(M206/Beregninger!L97),(M206/Beregninger!C109)))</f>
        <v/>
      </c>
      <c r="S206" s="73" t="str">
        <f>IF(ISBLANK(INNDATA!F251),"",IF(INNDATA!C33="Ja",(N206/Beregninger!L131),(N206/Beregninger!C143)))</f>
        <v/>
      </c>
      <c r="T206" s="74" t="str">
        <f>IF(ISBLANK(INNDATA!F251),"",IF(INNDATA!C33="Ja",(O206/Beregninger!L165),(O206/Beregninger!C177)))</f>
        <v/>
      </c>
      <c r="U206" s="82"/>
      <c r="V206" s="82"/>
      <c r="W206" s="82"/>
      <c r="X206" s="88"/>
    </row>
    <row r="207" spans="1:24" ht="11.25" customHeight="1">
      <c r="A207" s="88"/>
      <c r="B207" s="82"/>
      <c r="C207" s="84" t="str">
        <f>IF(ISBLANK(INNDATA!C252),"",INNDATA!C252)</f>
        <v>Nedgang forpigg</v>
      </c>
      <c r="D207" s="213" t="str">
        <f>IF(ISBLANK(INNDATA!D252),"",INNDATA!D252)</f>
        <v>Lysrør</v>
      </c>
      <c r="E207" s="214"/>
      <c r="F207" s="44" t="str">
        <f>IF(ISBLANK(INNDATA!F252),"",INNDATA!H252*INNDATA!F252)</f>
        <v/>
      </c>
      <c r="G207" s="45" t="str">
        <f>IF(ISBLANK(INNDATA!F252),"",INNDATA!J252*INNDATA!F252)</f>
        <v/>
      </c>
      <c r="H207" s="45" t="str">
        <f>IF(ISBLANK(INNDATA!F252),"",INNDATA!F252*INNDATA!L252)</f>
        <v/>
      </c>
      <c r="I207" s="45" t="str">
        <f>IF(ISBLANK(INNDATA!F252),"",INNDATA!F252*INNDATA!N252)</f>
        <v/>
      </c>
      <c r="J207" s="45" t="str">
        <f>IF(ISBLANK(INNDATA!F252),"",INNDATA!F252*INNDATA!P252)</f>
        <v/>
      </c>
      <c r="K207" s="44" t="str">
        <f>IF(ISBLANK(INNDATA!F252),"",F207*INNDATA!G252)</f>
        <v/>
      </c>
      <c r="L207" s="45" t="str">
        <f>IF(ISBLANK(INNDATA!F252),"",G207*INNDATA!I252)</f>
        <v/>
      </c>
      <c r="M207" s="45" t="str">
        <f>IF(ISBLANK(INNDATA!F252),"",H207*INNDATA!K252)</f>
        <v/>
      </c>
      <c r="N207" s="45" t="str">
        <f>IF(ISBLANK(INNDATA!F252),"",I207*INNDATA!M252)</f>
        <v/>
      </c>
      <c r="O207" s="45" t="str">
        <f>IF(ISBLANK(INNDATA!F252),"",J207*INNDATA!O252)</f>
        <v/>
      </c>
      <c r="P207" s="72" t="str">
        <f>IF(ISBLANK(INNDATA!F252),"",IF(INNDATA!C33="Ja",(K207/Beregninger!L29),(K207/Beregninger!C41)))</f>
        <v/>
      </c>
      <c r="Q207" s="73" t="str">
        <f>IF(ISBLANK(INNDATA!F252),"",IF(INNDATA!C33="Ja",(L207/Beregninger!L63),(L207/Beregninger!C75)))</f>
        <v/>
      </c>
      <c r="R207" s="73" t="str">
        <f>IF(ISBLANK(INNDATA!F252),"",IF(INNDATA!C33="Ja",(M207/Beregninger!L97),(M207/Beregninger!C109)))</f>
        <v/>
      </c>
      <c r="S207" s="73" t="str">
        <f>IF(ISBLANK(INNDATA!F252),"",IF(INNDATA!C33="Ja",(N207/Beregninger!L131),(N207/Beregninger!C143)))</f>
        <v/>
      </c>
      <c r="T207" s="74" t="str">
        <f>IF(ISBLANK(INNDATA!F252),"",IF(INNDATA!C33="Ja",(O207/Beregninger!L165),(O207/Beregninger!C177)))</f>
        <v/>
      </c>
      <c r="U207" s="82"/>
      <c r="V207" s="82"/>
      <c r="W207" s="82"/>
      <c r="X207" s="88"/>
    </row>
    <row r="208" spans="1:24" ht="11.25" customHeight="1">
      <c r="A208" s="88"/>
      <c r="B208" s="82"/>
      <c r="C208" s="84" t="str">
        <f>IF(ISBLANK(INNDATA!C253),"",INNDATA!C253)</f>
        <v>NH3 utskiller foran</v>
      </c>
      <c r="D208" s="213" t="str">
        <f>IF(ISBLANK(INNDATA!D253),"",INNDATA!D253)</f>
        <v>Lysrør</v>
      </c>
      <c r="E208" s="214"/>
      <c r="F208" s="44" t="str">
        <f>IF(ISBLANK(INNDATA!F253),"",INNDATA!H253*INNDATA!F253)</f>
        <v/>
      </c>
      <c r="G208" s="45" t="str">
        <f>IF(ISBLANK(INNDATA!F253),"",INNDATA!J253*INNDATA!F253)</f>
        <v/>
      </c>
      <c r="H208" s="45" t="str">
        <f>IF(ISBLANK(INNDATA!F253),"",INNDATA!F253*INNDATA!L253)</f>
        <v/>
      </c>
      <c r="I208" s="45" t="str">
        <f>IF(ISBLANK(INNDATA!F253),"",INNDATA!F253*INNDATA!N253)</f>
        <v/>
      </c>
      <c r="J208" s="45" t="str">
        <f>IF(ISBLANK(INNDATA!F253),"",INNDATA!F253*INNDATA!P253)</f>
        <v/>
      </c>
      <c r="K208" s="44" t="str">
        <f>IF(ISBLANK(INNDATA!F253),"",F208*INNDATA!G253)</f>
        <v/>
      </c>
      <c r="L208" s="45" t="str">
        <f>IF(ISBLANK(INNDATA!F253),"",G208*INNDATA!I253)</f>
        <v/>
      </c>
      <c r="M208" s="45" t="str">
        <f>IF(ISBLANK(INNDATA!F253),"",H208*INNDATA!K253)</f>
        <v/>
      </c>
      <c r="N208" s="45" t="str">
        <f>IF(ISBLANK(INNDATA!F253),"",I208*INNDATA!M253)</f>
        <v/>
      </c>
      <c r="O208" s="45" t="str">
        <f>IF(ISBLANK(INNDATA!F253),"",J208*INNDATA!O253)</f>
        <v/>
      </c>
      <c r="P208" s="72" t="str">
        <f>IF(ISBLANK(INNDATA!F253),"",IF(INNDATA!C33="Ja",(K208/Beregninger!L29),(K208/Beregninger!C41)))</f>
        <v/>
      </c>
      <c r="Q208" s="73" t="str">
        <f>IF(ISBLANK(INNDATA!F253),"",IF(INNDATA!C33="Ja",(L208/Beregninger!L63),(L208/Beregninger!C75)))</f>
        <v/>
      </c>
      <c r="R208" s="73" t="str">
        <f>IF(ISBLANK(INNDATA!F253),"",IF(INNDATA!C33="Ja",(M208/Beregninger!L97),(M208/Beregninger!C109)))</f>
        <v/>
      </c>
      <c r="S208" s="73" t="str">
        <f>IF(ISBLANK(INNDATA!F253),"",IF(INNDATA!C33="Ja",(N208/Beregninger!L131),(N208/Beregninger!C143)))</f>
        <v/>
      </c>
      <c r="T208" s="74" t="str">
        <f>IF(ISBLANK(INNDATA!F253),"",IF(INNDATA!C33="Ja",(O208/Beregninger!L165),(O208/Beregninger!C177)))</f>
        <v/>
      </c>
      <c r="U208" s="82"/>
      <c r="V208" s="82"/>
      <c r="W208" s="82"/>
      <c r="X208" s="88"/>
    </row>
    <row r="209" spans="1:24" ht="11.25" customHeight="1">
      <c r="A209" s="88"/>
      <c r="B209" s="82"/>
      <c r="C209" s="84" t="str">
        <f>IF(ISBLANK(INNDATA!C254),"",INNDATA!C254)</f>
        <v>Hydraulikkrom</v>
      </c>
      <c r="D209" s="213" t="str">
        <f>IF(ISBLANK(INNDATA!D254),"",INNDATA!D254)</f>
        <v>Lysrør</v>
      </c>
      <c r="E209" s="214"/>
      <c r="F209" s="44" t="str">
        <f>IF(ISBLANK(INNDATA!F254),"",INNDATA!H254*INNDATA!F254)</f>
        <v/>
      </c>
      <c r="G209" s="45" t="str">
        <f>IF(ISBLANK(INNDATA!F254),"",INNDATA!J254*INNDATA!F254)</f>
        <v/>
      </c>
      <c r="H209" s="45" t="str">
        <f>IF(ISBLANK(INNDATA!F254),"",INNDATA!F254*INNDATA!L254)</f>
        <v/>
      </c>
      <c r="I209" s="45" t="str">
        <f>IF(ISBLANK(INNDATA!F254),"",INNDATA!F254*INNDATA!N254)</f>
        <v/>
      </c>
      <c r="J209" s="45" t="str">
        <f>IF(ISBLANK(INNDATA!F254),"",INNDATA!F254*INNDATA!P254)</f>
        <v/>
      </c>
      <c r="K209" s="44" t="str">
        <f>IF(ISBLANK(INNDATA!F254),"",F209*INNDATA!G254)</f>
        <v/>
      </c>
      <c r="L209" s="45" t="str">
        <f>IF(ISBLANK(INNDATA!F254),"",G209*INNDATA!I254)</f>
        <v/>
      </c>
      <c r="M209" s="45" t="str">
        <f>IF(ISBLANK(INNDATA!F254),"",H209*INNDATA!K254)</f>
        <v/>
      </c>
      <c r="N209" s="45" t="str">
        <f>IF(ISBLANK(INNDATA!F254),"",I209*INNDATA!M254)</f>
        <v/>
      </c>
      <c r="O209" s="45" t="str">
        <f>IF(ISBLANK(INNDATA!F254),"",J209*INNDATA!O254)</f>
        <v/>
      </c>
      <c r="P209" s="72" t="str">
        <f>IF(ISBLANK(INNDATA!F254),"",IF(INNDATA!C33="Ja",(K209/Beregninger!L29),(K209/Beregninger!C41)))</f>
        <v/>
      </c>
      <c r="Q209" s="73" t="str">
        <f>IF(ISBLANK(INNDATA!F254),"",IF(INNDATA!C33="Ja",(L209/Beregninger!L63),(L209/Beregninger!C75)))</f>
        <v/>
      </c>
      <c r="R209" s="73" t="str">
        <f>IF(ISBLANK(INNDATA!F254),"",IF(INNDATA!C33="Ja",(M209/Beregninger!L97),(M209/Beregninger!C109)))</f>
        <v/>
      </c>
      <c r="S209" s="73" t="str">
        <f>IF(ISBLANK(INNDATA!F254),"",IF(INNDATA!C33="Ja",(N209/Beregninger!L131),(N209/Beregninger!C143)))</f>
        <v/>
      </c>
      <c r="T209" s="74" t="str">
        <f>IF(ISBLANK(INNDATA!F254),"",IF(INNDATA!C33="Ja",(O209/Beregninger!L165),(O209/Beregninger!C177)))</f>
        <v/>
      </c>
      <c r="U209" s="82"/>
      <c r="V209" s="82"/>
      <c r="W209" s="82"/>
      <c r="X209" s="88"/>
    </row>
    <row r="210" spans="1:24" ht="11.25" customHeight="1">
      <c r="A210" s="88"/>
      <c r="B210" s="82"/>
      <c r="C210" s="84" t="str">
        <f>IF(ISBLANK(INNDATA!C255),"",INNDATA!C255)</f>
        <v>Frysemask.rom</v>
      </c>
      <c r="D210" s="213" t="str">
        <f>IF(ISBLANK(INNDATA!D255),"",INNDATA!D255)</f>
        <v>Lysrør</v>
      </c>
      <c r="E210" s="214"/>
      <c r="F210" s="44" t="str">
        <f>IF(ISBLANK(INNDATA!F255),"",INNDATA!H255*INNDATA!F255)</f>
        <v/>
      </c>
      <c r="G210" s="45" t="str">
        <f>IF(ISBLANK(INNDATA!F255),"",INNDATA!J255*INNDATA!F255)</f>
        <v/>
      </c>
      <c r="H210" s="45" t="str">
        <f>IF(ISBLANK(INNDATA!F255),"",INNDATA!F255*INNDATA!L255)</f>
        <v/>
      </c>
      <c r="I210" s="45" t="str">
        <f>IF(ISBLANK(INNDATA!F255),"",INNDATA!F255*INNDATA!N255)</f>
        <v/>
      </c>
      <c r="J210" s="45" t="str">
        <f>IF(ISBLANK(INNDATA!F255),"",INNDATA!F255*INNDATA!P255)</f>
        <v/>
      </c>
      <c r="K210" s="44" t="str">
        <f>IF(ISBLANK(INNDATA!F255),"",F210*INNDATA!G255)</f>
        <v/>
      </c>
      <c r="L210" s="45" t="str">
        <f>IF(ISBLANK(INNDATA!F255),"",G210*INNDATA!I255)</f>
        <v/>
      </c>
      <c r="M210" s="45" t="str">
        <f>IF(ISBLANK(INNDATA!F255),"",H210*INNDATA!K255)</f>
        <v/>
      </c>
      <c r="N210" s="45" t="str">
        <f>IF(ISBLANK(INNDATA!F255),"",I210*INNDATA!M255)</f>
        <v/>
      </c>
      <c r="O210" s="45" t="str">
        <f>IF(ISBLANK(INNDATA!F255),"",J210*INNDATA!O255)</f>
        <v/>
      </c>
      <c r="P210" s="72" t="str">
        <f>IF(ISBLANK(INNDATA!F255),"",IF(INNDATA!C33="Ja",(K210/Beregninger!L29),(K210/Beregninger!C41)))</f>
        <v/>
      </c>
      <c r="Q210" s="73" t="str">
        <f>IF(ISBLANK(INNDATA!F255),"",IF(INNDATA!C33="Ja",(L210/Beregninger!L63),(L210/Beregninger!C75)))</f>
        <v/>
      </c>
      <c r="R210" s="73" t="str">
        <f>IF(ISBLANK(INNDATA!F255),"",IF(INNDATA!C33="Ja",(M210/Beregninger!L97),(M210/Beregninger!C109)))</f>
        <v/>
      </c>
      <c r="S210" s="73" t="str">
        <f>IF(ISBLANK(INNDATA!F255),"",IF(INNDATA!C33="Ja",(N210/Beregninger!L131),(N210/Beregninger!C143)))</f>
        <v/>
      </c>
      <c r="T210" s="74" t="str">
        <f>IF(ISBLANK(INNDATA!F255),"",IF(INNDATA!C33="Ja",(O210/Beregninger!L165),(O210/Beregninger!C177)))</f>
        <v/>
      </c>
      <c r="U210" s="82"/>
      <c r="V210" s="82"/>
      <c r="W210" s="82"/>
      <c r="X210" s="88"/>
    </row>
    <row r="211" spans="1:24" ht="11.25" customHeight="1">
      <c r="A211" s="88"/>
      <c r="B211" s="82"/>
      <c r="C211" s="84" t="str">
        <f>IF(ISBLANK(INNDATA!C256),"",INNDATA!C256)</f>
        <v>Kontor pakkerom</v>
      </c>
      <c r="D211" s="213" t="str">
        <f>IF(ISBLANK(INNDATA!D256),"",INNDATA!D256)</f>
        <v>Lysrør</v>
      </c>
      <c r="E211" s="214"/>
      <c r="F211" s="44" t="str">
        <f>IF(ISBLANK(INNDATA!F256),"",INNDATA!H256*INNDATA!F256)</f>
        <v/>
      </c>
      <c r="G211" s="45" t="str">
        <f>IF(ISBLANK(INNDATA!F256),"",INNDATA!J256*INNDATA!F256)</f>
        <v/>
      </c>
      <c r="H211" s="45" t="str">
        <f>IF(ISBLANK(INNDATA!F256),"",INNDATA!F256*INNDATA!L256)</f>
        <v/>
      </c>
      <c r="I211" s="45" t="str">
        <f>IF(ISBLANK(INNDATA!F256),"",INNDATA!F256*INNDATA!N256)</f>
        <v/>
      </c>
      <c r="J211" s="45" t="str">
        <f>IF(ISBLANK(INNDATA!F256),"",INNDATA!F256*INNDATA!P256)</f>
        <v/>
      </c>
      <c r="K211" s="44" t="str">
        <f>IF(ISBLANK(INNDATA!F256),"",F211*INNDATA!G256)</f>
        <v/>
      </c>
      <c r="L211" s="45" t="str">
        <f>IF(ISBLANK(INNDATA!F256),"",G211*INNDATA!I256)</f>
        <v/>
      </c>
      <c r="M211" s="45" t="str">
        <f>IF(ISBLANK(INNDATA!F256),"",H211*INNDATA!K256)</f>
        <v/>
      </c>
      <c r="N211" s="45" t="str">
        <f>IF(ISBLANK(INNDATA!F256),"",I211*INNDATA!M256)</f>
        <v/>
      </c>
      <c r="O211" s="45" t="str">
        <f>IF(ISBLANK(INNDATA!F256),"",J211*INNDATA!O256)</f>
        <v/>
      </c>
      <c r="P211" s="72" t="str">
        <f>IF(ISBLANK(INNDATA!F256),"",IF(INNDATA!C33="Ja",(K211/Beregninger!L29),(K211/Beregninger!C41)))</f>
        <v/>
      </c>
      <c r="Q211" s="73" t="str">
        <f>IF(ISBLANK(INNDATA!F256),"",IF(INNDATA!C33="Ja",(L211/Beregninger!L63),(L211/Beregninger!C75)))</f>
        <v/>
      </c>
      <c r="R211" s="73" t="str">
        <f>IF(ISBLANK(INNDATA!F256),"",IF(INNDATA!C33="Ja",(M211/Beregninger!L97),(M211/Beregninger!C109)))</f>
        <v/>
      </c>
      <c r="S211" s="73" t="str">
        <f>IF(ISBLANK(INNDATA!F256),"",IF(INNDATA!C33="Ja",(N211/Beregninger!L131),(N211/Beregninger!C143)))</f>
        <v/>
      </c>
      <c r="T211" s="74" t="str">
        <f>IF(ISBLANK(INNDATA!F256),"",IF(INNDATA!C33="Ja",(O211/Beregninger!L165),(O211/Beregninger!C177)))</f>
        <v/>
      </c>
      <c r="U211" s="82"/>
      <c r="V211" s="82"/>
      <c r="W211" s="82"/>
      <c r="X211" s="88"/>
    </row>
    <row r="212" spans="1:24" ht="11.25" customHeight="1">
      <c r="A212" s="88"/>
      <c r="B212" s="82"/>
      <c r="C212" s="84" t="str">
        <f>IF(ISBLANK(INNDATA!C257),"",INNDATA!C257)</f>
        <v>Messe</v>
      </c>
      <c r="D212" s="213" t="str">
        <f>IF(ISBLANK(INNDATA!D257),"",INNDATA!D257)</f>
        <v>Lysrør</v>
      </c>
      <c r="E212" s="214"/>
      <c r="F212" s="44" t="str">
        <f>IF(ISBLANK(INNDATA!F257),"",INNDATA!H257*INNDATA!F257)</f>
        <v/>
      </c>
      <c r="G212" s="45" t="str">
        <f>IF(ISBLANK(INNDATA!F257),"",INNDATA!J257*INNDATA!F257)</f>
        <v/>
      </c>
      <c r="H212" s="45" t="str">
        <f>IF(ISBLANK(INNDATA!F257),"",INNDATA!F257*INNDATA!L257)</f>
        <v/>
      </c>
      <c r="I212" s="45" t="str">
        <f>IF(ISBLANK(INNDATA!F257),"",INNDATA!F257*INNDATA!N257)</f>
        <v/>
      </c>
      <c r="J212" s="45" t="str">
        <f>IF(ISBLANK(INNDATA!F257),"",INNDATA!F257*INNDATA!P257)</f>
        <v/>
      </c>
      <c r="K212" s="44" t="str">
        <f>IF(ISBLANK(INNDATA!F257),"",F212*INNDATA!G257)</f>
        <v/>
      </c>
      <c r="L212" s="45" t="str">
        <f>IF(ISBLANK(INNDATA!F257),"",G212*INNDATA!I257)</f>
        <v/>
      </c>
      <c r="M212" s="45" t="str">
        <f>IF(ISBLANK(INNDATA!F257),"",H212*INNDATA!K257)</f>
        <v/>
      </c>
      <c r="N212" s="45" t="str">
        <f>IF(ISBLANK(INNDATA!F257),"",I212*INNDATA!M257)</f>
        <v/>
      </c>
      <c r="O212" s="45" t="str">
        <f>IF(ISBLANK(INNDATA!F257),"",J212*INNDATA!O257)</f>
        <v/>
      </c>
      <c r="P212" s="72" t="str">
        <f>IF(ISBLANK(INNDATA!F257),"",IF(INNDATA!C33="Ja",(K212/Beregninger!L29),(K212/Beregninger!C41)))</f>
        <v/>
      </c>
      <c r="Q212" s="73" t="str">
        <f>IF(ISBLANK(INNDATA!F257),"",IF(INNDATA!C33="Ja",(L212/Beregninger!L63),(L212/Beregninger!C75)))</f>
        <v/>
      </c>
      <c r="R212" s="73" t="str">
        <f>IF(ISBLANK(INNDATA!F257),"",IF(INNDATA!C33="Ja",(M212/Beregninger!L97),(M212/Beregninger!C109)))</f>
        <v/>
      </c>
      <c r="S212" s="73" t="str">
        <f>IF(ISBLANK(INNDATA!F257),"",IF(INNDATA!C33="Ja",(N212/Beregninger!L131),(N212/Beregninger!C143)))</f>
        <v/>
      </c>
      <c r="T212" s="74" t="str">
        <f>IF(ISBLANK(INNDATA!F257),"",IF(INNDATA!C33="Ja",(O212/Beregninger!L165),(O212/Beregninger!C177)))</f>
        <v/>
      </c>
      <c r="U212" s="82"/>
      <c r="V212" s="82"/>
      <c r="W212" s="82"/>
      <c r="X212" s="88"/>
    </row>
    <row r="213" spans="1:24" ht="11.25" customHeight="1">
      <c r="A213" s="88"/>
      <c r="B213" s="82"/>
      <c r="C213" s="84" t="str">
        <f>IF(ISBLANK(INNDATA!C258),"",INNDATA!C258)</f>
        <v>Bysse</v>
      </c>
      <c r="D213" s="213" t="str">
        <f>IF(ISBLANK(INNDATA!D258),"",INNDATA!D258)</f>
        <v>Lysrør</v>
      </c>
      <c r="E213" s="214"/>
      <c r="F213" s="44" t="str">
        <f>IF(ISBLANK(INNDATA!F258),"",INNDATA!H258*INNDATA!F258)</f>
        <v/>
      </c>
      <c r="G213" s="45" t="str">
        <f>IF(ISBLANK(INNDATA!F258),"",INNDATA!J258*INNDATA!F258)</f>
        <v/>
      </c>
      <c r="H213" s="45" t="str">
        <f>IF(ISBLANK(INNDATA!F258),"",INNDATA!F258*INNDATA!L258)</f>
        <v/>
      </c>
      <c r="I213" s="45" t="str">
        <f>IF(ISBLANK(INNDATA!F258),"",INNDATA!F258*INNDATA!N258)</f>
        <v/>
      </c>
      <c r="J213" s="45" t="str">
        <f>IF(ISBLANK(INNDATA!F258),"",INNDATA!F258*INNDATA!P258)</f>
        <v/>
      </c>
      <c r="K213" s="44" t="str">
        <f>IF(ISBLANK(INNDATA!F258),"",F213*INNDATA!G258)</f>
        <v/>
      </c>
      <c r="L213" s="45" t="str">
        <f>IF(ISBLANK(INNDATA!F258),"",G213*INNDATA!I258)</f>
        <v/>
      </c>
      <c r="M213" s="45" t="str">
        <f>IF(ISBLANK(INNDATA!F258),"",H213*INNDATA!K258)</f>
        <v/>
      </c>
      <c r="N213" s="45" t="str">
        <f>IF(ISBLANK(INNDATA!F258),"",I213*INNDATA!M258)</f>
        <v/>
      </c>
      <c r="O213" s="45" t="str">
        <f>IF(ISBLANK(INNDATA!F258),"",J213*INNDATA!O258)</f>
        <v/>
      </c>
      <c r="P213" s="72" t="str">
        <f>IF(ISBLANK(INNDATA!F258),"",IF(INNDATA!C33="Ja",(K213/Beregninger!L29),(K213/Beregninger!C41)))</f>
        <v/>
      </c>
      <c r="Q213" s="73" t="str">
        <f>IF(ISBLANK(INNDATA!F258),"",IF(INNDATA!C33="Ja",(L213/Beregninger!L63),(L213/Beregninger!C75)))</f>
        <v/>
      </c>
      <c r="R213" s="73" t="str">
        <f>IF(ISBLANK(INNDATA!F258),"",IF(INNDATA!C33="Ja",(M213/Beregninger!L97),(M213/Beregninger!C109)))</f>
        <v/>
      </c>
      <c r="S213" s="73" t="str">
        <f>IF(ISBLANK(INNDATA!F258),"",IF(INNDATA!C33="Ja",(N213/Beregninger!L131),(N213/Beregninger!C143)))</f>
        <v/>
      </c>
      <c r="T213" s="74" t="str">
        <f>IF(ISBLANK(INNDATA!F258),"",IF(INNDATA!C33="Ja",(O213/Beregninger!L165),(O213/Beregninger!C177)))</f>
        <v/>
      </c>
      <c r="U213" s="82"/>
      <c r="V213" s="82"/>
      <c r="W213" s="82"/>
      <c r="X213" s="88"/>
    </row>
    <row r="214" spans="1:24" ht="11.25" customHeight="1">
      <c r="A214" s="88"/>
      <c r="B214" s="82"/>
      <c r="C214" s="84" t="str">
        <f>IF(ISBLANK(INNDATA!C259),"",INNDATA!C259)</f>
        <v>Laundry</v>
      </c>
      <c r="D214" s="213" t="str">
        <f>IF(ISBLANK(INNDATA!D259),"",INNDATA!D259)</f>
        <v>Lysrør</v>
      </c>
      <c r="E214" s="214"/>
      <c r="F214" s="44" t="str">
        <f>IF(ISBLANK(INNDATA!F259),"",INNDATA!H259*INNDATA!F259)</f>
        <v/>
      </c>
      <c r="G214" s="45" t="str">
        <f>IF(ISBLANK(INNDATA!F259),"",INNDATA!J259*INNDATA!F259)</f>
        <v/>
      </c>
      <c r="H214" s="45" t="str">
        <f>IF(ISBLANK(INNDATA!F259),"",INNDATA!F259*INNDATA!L259)</f>
        <v/>
      </c>
      <c r="I214" s="45" t="str">
        <f>IF(ISBLANK(INNDATA!F259),"",INNDATA!F259*INNDATA!N259)</f>
        <v/>
      </c>
      <c r="J214" s="45" t="str">
        <f>IF(ISBLANK(INNDATA!F259),"",INNDATA!F259*INNDATA!P259)</f>
        <v/>
      </c>
      <c r="K214" s="44" t="str">
        <f>IF(ISBLANK(INNDATA!F259),"",F214*INNDATA!G259)</f>
        <v/>
      </c>
      <c r="L214" s="45" t="str">
        <f>IF(ISBLANK(INNDATA!F259),"",G214*INNDATA!I259)</f>
        <v/>
      </c>
      <c r="M214" s="45" t="str">
        <f>IF(ISBLANK(INNDATA!F259),"",H214*INNDATA!K259)</f>
        <v/>
      </c>
      <c r="N214" s="45" t="str">
        <f>IF(ISBLANK(INNDATA!F259),"",I214*INNDATA!M259)</f>
        <v/>
      </c>
      <c r="O214" s="45" t="str">
        <f>IF(ISBLANK(INNDATA!F259),"",J214*INNDATA!O259)</f>
        <v/>
      </c>
      <c r="P214" s="72" t="str">
        <f>IF(ISBLANK(INNDATA!F259),"",IF(INNDATA!C33="Ja",(K214/Beregninger!L29),(K214/Beregninger!C41)))</f>
        <v/>
      </c>
      <c r="Q214" s="73" t="str">
        <f>IF(ISBLANK(INNDATA!F259),"",IF(INNDATA!C33="Ja",(L214/Beregninger!L63),(L214/Beregninger!C75)))</f>
        <v/>
      </c>
      <c r="R214" s="73" t="str">
        <f>IF(ISBLANK(INNDATA!F259),"",IF(INNDATA!C33="Ja",(M214/Beregninger!L97),(M214/Beregninger!C109)))</f>
        <v/>
      </c>
      <c r="S214" s="73" t="str">
        <f>IF(ISBLANK(INNDATA!F259),"",IF(INNDATA!C33="Ja",(N214/Beregninger!L131),(N214/Beregninger!C143)))</f>
        <v/>
      </c>
      <c r="T214" s="74" t="str">
        <f>IF(ISBLANK(INNDATA!F259),"",IF(INNDATA!C33="Ja",(O214/Beregninger!L165),(O214/Beregninger!C177)))</f>
        <v/>
      </c>
      <c r="U214" s="82"/>
      <c r="V214" s="82"/>
      <c r="W214" s="82"/>
      <c r="X214" s="88"/>
    </row>
    <row r="215" spans="1:24" ht="11.25" customHeight="1">
      <c r="A215" s="88"/>
      <c r="B215" s="82"/>
      <c r="C215" s="84" t="str">
        <f>IF(ISBLANK(INNDATA!C260),"",INNDATA!C260)</f>
        <v>Korr. Hoveddekk</v>
      </c>
      <c r="D215" s="213" t="str">
        <f>IF(ISBLANK(INNDATA!D260),"",INNDATA!D260)</f>
        <v>Lysrør</v>
      </c>
      <c r="E215" s="214"/>
      <c r="F215" s="44" t="str">
        <f>IF(ISBLANK(INNDATA!F260),"",INNDATA!H260*INNDATA!F260)</f>
        <v/>
      </c>
      <c r="G215" s="45" t="str">
        <f>IF(ISBLANK(INNDATA!F260),"",INNDATA!J260*INNDATA!F260)</f>
        <v/>
      </c>
      <c r="H215" s="45" t="str">
        <f>IF(ISBLANK(INNDATA!F260),"",INNDATA!F260*INNDATA!L260)</f>
        <v/>
      </c>
      <c r="I215" s="45" t="str">
        <f>IF(ISBLANK(INNDATA!F260),"",INNDATA!F260*INNDATA!N260)</f>
        <v/>
      </c>
      <c r="J215" s="45" t="str">
        <f>IF(ISBLANK(INNDATA!F260),"",INNDATA!F260*INNDATA!P260)</f>
        <v/>
      </c>
      <c r="K215" s="44" t="str">
        <f>IF(ISBLANK(INNDATA!F260),"",F215*INNDATA!G260)</f>
        <v/>
      </c>
      <c r="L215" s="45" t="str">
        <f>IF(ISBLANK(INNDATA!F260),"",G215*INNDATA!I260)</f>
        <v/>
      </c>
      <c r="M215" s="45" t="str">
        <f>IF(ISBLANK(INNDATA!F260),"",H215*INNDATA!K260)</f>
        <v/>
      </c>
      <c r="N215" s="45" t="str">
        <f>IF(ISBLANK(INNDATA!F260),"",I215*INNDATA!M260)</f>
        <v/>
      </c>
      <c r="O215" s="45" t="str">
        <f>IF(ISBLANK(INNDATA!F260),"",J215*INNDATA!O260)</f>
        <v/>
      </c>
      <c r="P215" s="72" t="str">
        <f>IF(ISBLANK(INNDATA!F260),"",IF(INNDATA!C33="Ja",(K215/Beregninger!L29),(K215/Beregninger!C41)))</f>
        <v/>
      </c>
      <c r="Q215" s="73" t="str">
        <f>IF(ISBLANK(INNDATA!F260),"",IF(INNDATA!C33="Ja",(L215/Beregninger!L63),(L215/Beregninger!C75)))</f>
        <v/>
      </c>
      <c r="R215" s="73" t="str">
        <f>IF(ISBLANK(INNDATA!F260),"",IF(INNDATA!C33="Ja",(M215/Beregninger!L97),(M215/Beregninger!C109)))</f>
        <v/>
      </c>
      <c r="S215" s="73" t="str">
        <f>IF(ISBLANK(INNDATA!F260),"",IF(INNDATA!C33="Ja",(N215/Beregninger!L131),(N215/Beregninger!C143)))</f>
        <v/>
      </c>
      <c r="T215" s="74" t="str">
        <f>IF(ISBLANK(INNDATA!F260),"",IF(INNDATA!C33="Ja",(O215/Beregninger!L165),(O215/Beregninger!C177)))</f>
        <v/>
      </c>
      <c r="U215" s="82"/>
      <c r="V215" s="82"/>
      <c r="W215" s="82"/>
      <c r="X215" s="88"/>
    </row>
    <row r="216" spans="1:24" ht="11.25" customHeight="1">
      <c r="A216" s="88"/>
      <c r="B216" s="82"/>
      <c r="C216" s="84" t="str">
        <f>IF(ISBLANK(INNDATA!C261),"",INNDATA!C261)</f>
        <v>Lugarer</v>
      </c>
      <c r="D216" s="213" t="str">
        <f>IF(ISBLANK(INNDATA!D261),"",INNDATA!D261)</f>
        <v>Lysrør</v>
      </c>
      <c r="E216" s="214"/>
      <c r="F216" s="44" t="str">
        <f>IF(ISBLANK(INNDATA!F261),"",INNDATA!H261*INNDATA!F261)</f>
        <v/>
      </c>
      <c r="G216" s="45" t="str">
        <f>IF(ISBLANK(INNDATA!F261),"",INNDATA!J261*INNDATA!F261)</f>
        <v/>
      </c>
      <c r="H216" s="45" t="str">
        <f>IF(ISBLANK(INNDATA!F261),"",INNDATA!F261*INNDATA!L261)</f>
        <v/>
      </c>
      <c r="I216" s="45" t="str">
        <f>IF(ISBLANK(INNDATA!F261),"",INNDATA!F261*INNDATA!N261)</f>
        <v/>
      </c>
      <c r="J216" s="45" t="str">
        <f>IF(ISBLANK(INNDATA!F261),"",INNDATA!F261*INNDATA!P261)</f>
        <v/>
      </c>
      <c r="K216" s="44" t="str">
        <f>IF(ISBLANK(INNDATA!F261),"",F216*INNDATA!G261)</f>
        <v/>
      </c>
      <c r="L216" s="45" t="str">
        <f>IF(ISBLANK(INNDATA!F261),"",G216*INNDATA!I261)</f>
        <v/>
      </c>
      <c r="M216" s="45" t="str">
        <f>IF(ISBLANK(INNDATA!F261),"",H216*INNDATA!K261)</f>
        <v/>
      </c>
      <c r="N216" s="45" t="str">
        <f>IF(ISBLANK(INNDATA!F261),"",I216*INNDATA!M261)</f>
        <v/>
      </c>
      <c r="O216" s="45" t="str">
        <f>IF(ISBLANK(INNDATA!F261),"",J216*INNDATA!O261)</f>
        <v/>
      </c>
      <c r="P216" s="72" t="str">
        <f>IF(ISBLANK(INNDATA!F261),"",IF(INNDATA!C33="Ja",(K216/Beregninger!L29),(K216/Beregninger!C41)))</f>
        <v/>
      </c>
      <c r="Q216" s="73" t="str">
        <f>IF(ISBLANK(INNDATA!F261),"",IF(INNDATA!C33="Ja",(L216/Beregninger!L63),(L216/Beregninger!C75)))</f>
        <v/>
      </c>
      <c r="R216" s="73" t="str">
        <f>IF(ISBLANK(INNDATA!F261),"",IF(INNDATA!C33="Ja",(M216/Beregninger!L97),(M216/Beregninger!C109)))</f>
        <v/>
      </c>
      <c r="S216" s="73" t="str">
        <f>IF(ISBLANK(INNDATA!F261),"",IF(INNDATA!C33="Ja",(N216/Beregninger!L131),(N216/Beregninger!C143)))</f>
        <v/>
      </c>
      <c r="T216" s="74" t="str">
        <f>IF(ISBLANK(INNDATA!F261),"",IF(INNDATA!C33="Ja",(O216/Beregninger!L165),(O216/Beregninger!C177)))</f>
        <v/>
      </c>
      <c r="U216" s="82"/>
      <c r="V216" s="82"/>
      <c r="W216" s="82"/>
      <c r="X216" s="88"/>
    </row>
    <row r="217" spans="1:24" ht="11.25" customHeight="1">
      <c r="A217" s="88"/>
      <c r="B217" s="82"/>
      <c r="C217" s="84" t="str">
        <f>IF(ISBLANK(INNDATA!C262),"",INNDATA!C262)</f>
        <v>Castle+oppgang</v>
      </c>
      <c r="D217" s="213" t="str">
        <f>IF(ISBLANK(INNDATA!D262),"",INNDATA!D262)</f>
        <v>Lysrør</v>
      </c>
      <c r="E217" s="214"/>
      <c r="F217" s="44" t="str">
        <f>IF(ISBLANK(INNDATA!F262),"",INNDATA!H262*INNDATA!F262)</f>
        <v/>
      </c>
      <c r="G217" s="45" t="str">
        <f>IF(ISBLANK(INNDATA!F262),"",INNDATA!J262*INNDATA!F262)</f>
        <v/>
      </c>
      <c r="H217" s="45" t="str">
        <f>IF(ISBLANK(INNDATA!F262),"",INNDATA!F262*INNDATA!L262)</f>
        <v/>
      </c>
      <c r="I217" s="45" t="str">
        <f>IF(ISBLANK(INNDATA!F262),"",INNDATA!F262*INNDATA!N262)</f>
        <v/>
      </c>
      <c r="J217" s="45" t="str">
        <f>IF(ISBLANK(INNDATA!F262),"",INNDATA!F262*INNDATA!P262)</f>
        <v/>
      </c>
      <c r="K217" s="44" t="str">
        <f>IF(ISBLANK(INNDATA!F262),"",F217*INNDATA!G262)</f>
        <v/>
      </c>
      <c r="L217" s="45" t="str">
        <f>IF(ISBLANK(INNDATA!F262),"",G217*INNDATA!I262)</f>
        <v/>
      </c>
      <c r="M217" s="45" t="str">
        <f>IF(ISBLANK(INNDATA!F262),"",H217*INNDATA!K262)</f>
        <v/>
      </c>
      <c r="N217" s="45" t="str">
        <f>IF(ISBLANK(INNDATA!F262),"",I217*INNDATA!M262)</f>
        <v/>
      </c>
      <c r="O217" s="45" t="str">
        <f>IF(ISBLANK(INNDATA!F262),"",J217*INNDATA!O262)</f>
        <v/>
      </c>
      <c r="P217" s="72" t="str">
        <f>IF(ISBLANK(INNDATA!F262),"",IF(INNDATA!C33="Ja",(K217/Beregninger!L29),(K217/Beregninger!C41)))</f>
        <v/>
      </c>
      <c r="Q217" s="73" t="str">
        <f>IF(ISBLANK(INNDATA!F262),"",IF(INNDATA!C33="Ja",(L217/Beregninger!L63),(L217/Beregninger!C75)))</f>
        <v/>
      </c>
      <c r="R217" s="73" t="str">
        <f>IF(ISBLANK(INNDATA!F262),"",IF(INNDATA!C33="Ja",(M217/Beregninger!L97),(M217/Beregninger!C109)))</f>
        <v/>
      </c>
      <c r="S217" s="73" t="str">
        <f>IF(ISBLANK(INNDATA!F262),"",IF(INNDATA!C33="Ja",(N217/Beregninger!L131),(N217/Beregninger!C143)))</f>
        <v/>
      </c>
      <c r="T217" s="74" t="str">
        <f>IF(ISBLANK(INNDATA!F262),"",IF(INNDATA!C33="Ja",(O217/Beregninger!L165),(O217/Beregninger!C177)))</f>
        <v/>
      </c>
      <c r="U217" s="82"/>
      <c r="V217" s="82"/>
      <c r="W217" s="82"/>
      <c r="X217" s="88"/>
    </row>
    <row r="218" spans="1:24" ht="11.25" customHeight="1">
      <c r="A218" s="88"/>
      <c r="B218" s="82"/>
      <c r="C218" s="84" t="str">
        <f>IF(ISBLANK(INNDATA!C263),"",INNDATA!C263)</f>
        <v>Keising</v>
      </c>
      <c r="D218" s="213" t="str">
        <f>IF(ISBLANK(INNDATA!D263),"",INNDATA!D263)</f>
        <v>Lysrør</v>
      </c>
      <c r="E218" s="214"/>
      <c r="F218" s="44" t="str">
        <f>IF(ISBLANK(INNDATA!F263),"",INNDATA!H263*INNDATA!F263)</f>
        <v/>
      </c>
      <c r="G218" s="45" t="str">
        <f>IF(ISBLANK(INNDATA!F263),"",INNDATA!J263*INNDATA!F263)</f>
        <v/>
      </c>
      <c r="H218" s="45" t="str">
        <f>IF(ISBLANK(INNDATA!F263),"",INNDATA!F263*INNDATA!L263)</f>
        <v/>
      </c>
      <c r="I218" s="45" t="str">
        <f>IF(ISBLANK(INNDATA!F263),"",INNDATA!F263*INNDATA!N263)</f>
        <v/>
      </c>
      <c r="J218" s="45" t="str">
        <f>IF(ISBLANK(INNDATA!F263),"",INNDATA!F263*INNDATA!P263)</f>
        <v/>
      </c>
      <c r="K218" s="44" t="str">
        <f>IF(ISBLANK(INNDATA!F263),"",F218*INNDATA!G263)</f>
        <v/>
      </c>
      <c r="L218" s="45" t="str">
        <f>IF(ISBLANK(INNDATA!F263),"",G218*INNDATA!I263)</f>
        <v/>
      </c>
      <c r="M218" s="45" t="str">
        <f>IF(ISBLANK(INNDATA!F263),"",H218*INNDATA!K263)</f>
        <v/>
      </c>
      <c r="N218" s="45" t="str">
        <f>IF(ISBLANK(INNDATA!F263),"",I218*INNDATA!M263)</f>
        <v/>
      </c>
      <c r="O218" s="45" t="str">
        <f>IF(ISBLANK(INNDATA!F263),"",J218*INNDATA!O263)</f>
        <v/>
      </c>
      <c r="P218" s="72" t="str">
        <f>IF(ISBLANK(INNDATA!F263),"",IF(INNDATA!C33="Ja",(K218/Beregninger!L29),(K218/Beregninger!C41)))</f>
        <v/>
      </c>
      <c r="Q218" s="73" t="str">
        <f>IF(ISBLANK(INNDATA!F263),"",IF(INNDATA!C33="Ja",(L218/Beregninger!L63),(L218/Beregninger!C75)))</f>
        <v/>
      </c>
      <c r="R218" s="73" t="str">
        <f>IF(ISBLANK(INNDATA!F263),"",IF(INNDATA!C33="Ja",(M218/Beregninger!L97),(M218/Beregninger!C109)))</f>
        <v/>
      </c>
      <c r="S218" s="73" t="str">
        <f>IF(ISBLANK(INNDATA!F263),"",IF(INNDATA!C33="Ja",(N218/Beregninger!L131),(N218/Beregninger!C143)))</f>
        <v/>
      </c>
      <c r="T218" s="74" t="str">
        <f>IF(ISBLANK(INNDATA!F263),"",IF(INNDATA!C33="Ja",(O218/Beregninger!L165),(O218/Beregninger!C177)))</f>
        <v/>
      </c>
      <c r="U218" s="82"/>
      <c r="V218" s="82"/>
      <c r="W218" s="82"/>
      <c r="X218" s="88"/>
    </row>
    <row r="219" spans="1:24" ht="11.25" customHeight="1">
      <c r="A219" s="88"/>
      <c r="B219" s="82"/>
      <c r="C219" s="84" t="str">
        <f>IF(ISBLANK(INNDATA!C264),"",INNDATA!C264)</f>
        <v>Trunk</v>
      </c>
      <c r="D219" s="213" t="str">
        <f>IF(ISBLANK(INNDATA!D264),"",INNDATA!D264)</f>
        <v>Lysrør</v>
      </c>
      <c r="E219" s="214"/>
      <c r="F219" s="44" t="str">
        <f>IF(ISBLANK(INNDATA!F264),"",INNDATA!H264*INNDATA!F264)</f>
        <v/>
      </c>
      <c r="G219" s="45" t="str">
        <f>IF(ISBLANK(INNDATA!F264),"",INNDATA!J264*INNDATA!F264)</f>
        <v/>
      </c>
      <c r="H219" s="45" t="str">
        <f>IF(ISBLANK(INNDATA!F264),"",INNDATA!F264*INNDATA!L264)</f>
        <v/>
      </c>
      <c r="I219" s="45" t="str">
        <f>IF(ISBLANK(INNDATA!F264),"",INNDATA!F264*INNDATA!N264)</f>
        <v/>
      </c>
      <c r="J219" s="45" t="str">
        <f>IF(ISBLANK(INNDATA!F264),"",INNDATA!F264*INNDATA!P264)</f>
        <v/>
      </c>
      <c r="K219" s="44" t="str">
        <f>IF(ISBLANK(INNDATA!F264),"",F219*INNDATA!G264)</f>
        <v/>
      </c>
      <c r="L219" s="45" t="str">
        <f>IF(ISBLANK(INNDATA!F264),"",G219*INNDATA!I264)</f>
        <v/>
      </c>
      <c r="M219" s="45" t="str">
        <f>IF(ISBLANK(INNDATA!F264),"",H219*INNDATA!K264)</f>
        <v/>
      </c>
      <c r="N219" s="45" t="str">
        <f>IF(ISBLANK(INNDATA!F264),"",I219*INNDATA!M264)</f>
        <v/>
      </c>
      <c r="O219" s="45" t="str">
        <f>IF(ISBLANK(INNDATA!F264),"",J219*INNDATA!O264)</f>
        <v/>
      </c>
      <c r="P219" s="72" t="str">
        <f>IF(ISBLANK(INNDATA!F264),"",IF(INNDATA!C33="Ja",(K219/Beregninger!L29),(K219/Beregninger!C41)))</f>
        <v/>
      </c>
      <c r="Q219" s="73" t="str">
        <f>IF(ISBLANK(INNDATA!F264),"",IF(INNDATA!C33="Ja",(L219/Beregninger!L63),(L219/Beregninger!C75)))</f>
        <v/>
      </c>
      <c r="R219" s="73" t="str">
        <f>IF(ISBLANK(INNDATA!F264),"",IF(INNDATA!C33="Ja",(M219/Beregninger!L97),(M219/Beregninger!C109)))</f>
        <v/>
      </c>
      <c r="S219" s="73" t="str">
        <f>IF(ISBLANK(INNDATA!F264),"",IF(INNDATA!C33="Ja",(N219/Beregninger!L131),(N219/Beregninger!C143)))</f>
        <v/>
      </c>
      <c r="T219" s="74" t="str">
        <f>IF(ISBLANK(INNDATA!F264),"",IF(INNDATA!C33="Ja",(O219/Beregninger!L165),(O219/Beregninger!C177)))</f>
        <v/>
      </c>
      <c r="U219" s="82"/>
      <c r="V219" s="82"/>
      <c r="W219" s="82"/>
      <c r="X219" s="88"/>
    </row>
    <row r="220" spans="1:24" ht="11.25" customHeight="1">
      <c r="A220" s="88"/>
      <c r="B220" s="82"/>
      <c r="C220" s="84" t="str">
        <f>IF(ISBLANK(INNDATA!C265),"",INNDATA!C265)</f>
        <v>Utvendig formast</v>
      </c>
      <c r="D220" s="213" t="str">
        <f>IF(ISBLANK(INNDATA!D265),"",INNDATA!D265)</f>
        <v>Flomlys</v>
      </c>
      <c r="E220" s="214"/>
      <c r="F220" s="44" t="str">
        <f>IF(ISBLANK(INNDATA!F265),"",INNDATA!H265*INNDATA!F265)</f>
        <v/>
      </c>
      <c r="G220" s="45" t="str">
        <f>IF(ISBLANK(INNDATA!F265),"",INNDATA!J265*INNDATA!F265)</f>
        <v/>
      </c>
      <c r="H220" s="45" t="str">
        <f>IF(ISBLANK(INNDATA!F265),"",INNDATA!F265*INNDATA!L265)</f>
        <v/>
      </c>
      <c r="I220" s="45" t="str">
        <f>IF(ISBLANK(INNDATA!F265),"",INNDATA!F265*INNDATA!N265)</f>
        <v/>
      </c>
      <c r="J220" s="45" t="str">
        <f>IF(ISBLANK(INNDATA!F265),"",INNDATA!F265*INNDATA!P265)</f>
        <v/>
      </c>
      <c r="K220" s="44" t="str">
        <f>IF(ISBLANK(INNDATA!F265),"",F220*INNDATA!G265)</f>
        <v/>
      </c>
      <c r="L220" s="45" t="str">
        <f>IF(ISBLANK(INNDATA!F265),"",G220*INNDATA!I265)</f>
        <v/>
      </c>
      <c r="M220" s="45" t="str">
        <f>IF(ISBLANK(INNDATA!F265),"",H220*INNDATA!K265)</f>
        <v/>
      </c>
      <c r="N220" s="45" t="str">
        <f>IF(ISBLANK(INNDATA!F265),"",I220*INNDATA!M265)</f>
        <v/>
      </c>
      <c r="O220" s="45" t="str">
        <f>IF(ISBLANK(INNDATA!F265),"",J220*INNDATA!O265)</f>
        <v/>
      </c>
      <c r="P220" s="72" t="str">
        <f>IF(ISBLANK(INNDATA!F265),"",IF(INNDATA!C33="Ja",(K220/Beregninger!L29),(K220/Beregninger!C41)))</f>
        <v/>
      </c>
      <c r="Q220" s="73" t="str">
        <f>IF(ISBLANK(INNDATA!F265),"",IF(INNDATA!C33="Ja",(L220/Beregninger!L63),(L220/Beregninger!C75)))</f>
        <v/>
      </c>
      <c r="R220" s="73" t="str">
        <f>IF(ISBLANK(INNDATA!F265),"",IF(INNDATA!C33="Ja",(M220/Beregninger!L97),(M220/Beregninger!C109)))</f>
        <v/>
      </c>
      <c r="S220" s="73" t="str">
        <f>IF(ISBLANK(INNDATA!F265),"",IF(INNDATA!C33="Ja",(N220/Beregninger!L131),(N220/Beregninger!C143)))</f>
        <v/>
      </c>
      <c r="T220" s="74" t="str">
        <f>IF(ISBLANK(INNDATA!F265),"",IF(INNDATA!C33="Ja",(O220/Beregninger!L165),(O220/Beregninger!C177)))</f>
        <v/>
      </c>
      <c r="U220" s="82"/>
      <c r="V220" s="82"/>
      <c r="W220" s="82"/>
      <c r="X220" s="88"/>
    </row>
    <row r="221" spans="1:24" ht="11.25" customHeight="1">
      <c r="A221" s="88"/>
      <c r="B221" s="82"/>
      <c r="C221" s="84" t="str">
        <f>IF(ISBLANK(INNDATA!C266),"",INNDATA!C266)</f>
        <v>Rorhustak forover</v>
      </c>
      <c r="D221" s="213" t="str">
        <f>IF(ISBLANK(INNDATA!D266),"",INNDATA!D266)</f>
        <v>Flomlys</v>
      </c>
      <c r="E221" s="214"/>
      <c r="F221" s="44" t="str">
        <f>IF(ISBLANK(INNDATA!F266),"",INNDATA!H266*INNDATA!F266)</f>
        <v/>
      </c>
      <c r="G221" s="45" t="str">
        <f>IF(ISBLANK(INNDATA!F266),"",INNDATA!J266*INNDATA!F266)</f>
        <v/>
      </c>
      <c r="H221" s="45" t="str">
        <f>IF(ISBLANK(INNDATA!F266),"",INNDATA!F266*INNDATA!L266)</f>
        <v/>
      </c>
      <c r="I221" s="45" t="str">
        <f>IF(ISBLANK(INNDATA!F266),"",INNDATA!F266*INNDATA!N266)</f>
        <v/>
      </c>
      <c r="J221" s="45" t="str">
        <f>IF(ISBLANK(INNDATA!F266),"",INNDATA!F266*INNDATA!P266)</f>
        <v/>
      </c>
      <c r="K221" s="44" t="str">
        <f>IF(ISBLANK(INNDATA!F266),"",F221*INNDATA!G266)</f>
        <v/>
      </c>
      <c r="L221" s="45" t="str">
        <f>IF(ISBLANK(INNDATA!F266),"",G221*INNDATA!I266)</f>
        <v/>
      </c>
      <c r="M221" s="45" t="str">
        <f>IF(ISBLANK(INNDATA!F266),"",H221*INNDATA!K266)</f>
        <v/>
      </c>
      <c r="N221" s="45" t="str">
        <f>IF(ISBLANK(INNDATA!F266),"",I221*INNDATA!M266)</f>
        <v/>
      </c>
      <c r="O221" s="45" t="str">
        <f>IF(ISBLANK(INNDATA!F266),"",J221*INNDATA!O266)</f>
        <v/>
      </c>
      <c r="P221" s="72" t="str">
        <f>IF(ISBLANK(INNDATA!F266),"",IF(INNDATA!C33="Ja",(K221/Beregninger!L29),(K221/Beregninger!C41)))</f>
        <v/>
      </c>
      <c r="Q221" s="73" t="str">
        <f>IF(ISBLANK(INNDATA!F266),"",IF(INNDATA!C33="Ja",(L221/Beregninger!L63),(L221/Beregninger!C75)))</f>
        <v/>
      </c>
      <c r="R221" s="73" t="str">
        <f>IF(ISBLANK(INNDATA!F266),"",IF(INNDATA!C33="Ja",(M221/Beregninger!L97),(M221/Beregninger!C109)))</f>
        <v/>
      </c>
      <c r="S221" s="73" t="str">
        <f>IF(ISBLANK(INNDATA!F266),"",IF(INNDATA!C33="Ja",(N221/Beregninger!L131),(N221/Beregninger!C143)))</f>
        <v/>
      </c>
      <c r="T221" s="74" t="str">
        <f>IF(ISBLANK(INNDATA!F266),"",IF(INNDATA!C33="Ja",(O221/Beregninger!L165),(O221/Beregninger!C177)))</f>
        <v/>
      </c>
      <c r="U221" s="82"/>
      <c r="V221" s="82"/>
      <c r="W221" s="82"/>
      <c r="X221" s="88"/>
    </row>
    <row r="222" spans="1:24" ht="11.25" customHeight="1">
      <c r="A222" s="88"/>
      <c r="B222" s="82"/>
      <c r="C222" s="84" t="str">
        <f>IF(ISBLANK(INNDATA!C267),"",INNDATA!C267)</f>
        <v>Drageluke og akter</v>
      </c>
      <c r="D222" s="213" t="str">
        <f>IF(ISBLANK(INNDATA!D267),"",INNDATA!D267)</f>
        <v>Flomlys</v>
      </c>
      <c r="E222" s="214"/>
      <c r="F222" s="44" t="str">
        <f>IF(ISBLANK(INNDATA!F267),"",INNDATA!H267*INNDATA!F267)</f>
        <v/>
      </c>
      <c r="G222" s="45" t="str">
        <f>IF(ISBLANK(INNDATA!F267),"",INNDATA!J267*INNDATA!F267)</f>
        <v/>
      </c>
      <c r="H222" s="45" t="str">
        <f>IF(ISBLANK(INNDATA!F267),"",INNDATA!F267*INNDATA!L267)</f>
        <v/>
      </c>
      <c r="I222" s="45" t="str">
        <f>IF(ISBLANK(INNDATA!F267),"",INNDATA!F267*INNDATA!N267)</f>
        <v/>
      </c>
      <c r="J222" s="45" t="str">
        <f>IF(ISBLANK(INNDATA!F267),"",INNDATA!F267*INNDATA!P267)</f>
        <v/>
      </c>
      <c r="K222" s="44" t="str">
        <f>IF(ISBLANK(INNDATA!F267),"",F222*INNDATA!G267)</f>
        <v/>
      </c>
      <c r="L222" s="45" t="str">
        <f>IF(ISBLANK(INNDATA!F267),"",G222*INNDATA!I267)</f>
        <v/>
      </c>
      <c r="M222" s="45" t="str">
        <f>IF(ISBLANK(INNDATA!F267),"",H222*INNDATA!K267)</f>
        <v/>
      </c>
      <c r="N222" s="45" t="str">
        <f>IF(ISBLANK(INNDATA!F267),"",I222*INNDATA!M267)</f>
        <v/>
      </c>
      <c r="O222" s="45" t="str">
        <f>IF(ISBLANK(INNDATA!F267),"",J222*INNDATA!O267)</f>
        <v/>
      </c>
      <c r="P222" s="72" t="str">
        <f>IF(ISBLANK(INNDATA!F267),"",IF(INNDATA!C33="Ja",(K222/Beregninger!L29),(K222/Beregninger!C41)))</f>
        <v/>
      </c>
      <c r="Q222" s="73" t="str">
        <f>IF(ISBLANK(INNDATA!F267),"",IF(INNDATA!C33="Ja",(L222/Beregninger!L63),(L222/Beregninger!C75)))</f>
        <v/>
      </c>
      <c r="R222" s="73" t="str">
        <f>IF(ISBLANK(INNDATA!F267),"",IF(INNDATA!C33="Ja",(M222/Beregninger!L97),(M222/Beregninger!C109)))</f>
        <v/>
      </c>
      <c r="S222" s="73" t="str">
        <f>IF(ISBLANK(INNDATA!F267),"",IF(INNDATA!C33="Ja",(N222/Beregninger!L131),(N222/Beregninger!C143)))</f>
        <v/>
      </c>
      <c r="T222" s="74" t="str">
        <f>IF(ISBLANK(INNDATA!F267),"",IF(INNDATA!C33="Ja",(O222/Beregninger!L165),(O222/Beregninger!C177)))</f>
        <v/>
      </c>
      <c r="U222" s="82"/>
      <c r="V222" s="82"/>
      <c r="W222" s="82"/>
      <c r="X222" s="88"/>
    </row>
    <row r="223" spans="1:24" ht="11.25" customHeight="1">
      <c r="A223" s="88"/>
      <c r="B223" s="82"/>
      <c r="C223" s="84" t="str">
        <f>IF(ISBLANK(INNDATA!C268),"",INNDATA!C268)</f>
        <v>Lyskaster rorhustak</v>
      </c>
      <c r="D223" s="213" t="str">
        <f>IF(ISBLANK(INNDATA!D268),"",INNDATA!D268)</f>
        <v>Flomlys</v>
      </c>
      <c r="E223" s="214"/>
      <c r="F223" s="44" t="str">
        <f>IF(ISBLANK(INNDATA!F268),"",INNDATA!H268*INNDATA!F268)</f>
        <v/>
      </c>
      <c r="G223" s="45" t="str">
        <f>IF(ISBLANK(INNDATA!F268),"",INNDATA!J268*INNDATA!F268)</f>
        <v/>
      </c>
      <c r="H223" s="45" t="str">
        <f>IF(ISBLANK(INNDATA!F268),"",INNDATA!F268*INNDATA!L268)</f>
        <v/>
      </c>
      <c r="I223" s="45" t="str">
        <f>IF(ISBLANK(INNDATA!F268),"",INNDATA!F268*INNDATA!N268)</f>
        <v/>
      </c>
      <c r="J223" s="45" t="str">
        <f>IF(ISBLANK(INNDATA!F268),"",INNDATA!F268*INNDATA!P268)</f>
        <v/>
      </c>
      <c r="K223" s="44" t="str">
        <f>IF(ISBLANK(INNDATA!F268),"",F223*INNDATA!G268)</f>
        <v/>
      </c>
      <c r="L223" s="45" t="str">
        <f>IF(ISBLANK(INNDATA!F268),"",G223*INNDATA!I268)</f>
        <v/>
      </c>
      <c r="M223" s="45" t="str">
        <f>IF(ISBLANK(INNDATA!F268),"",H223*INNDATA!K268)</f>
        <v/>
      </c>
      <c r="N223" s="45" t="str">
        <f>IF(ISBLANK(INNDATA!F268),"",I223*INNDATA!M268)</f>
        <v/>
      </c>
      <c r="O223" s="45" t="str">
        <f>IF(ISBLANK(INNDATA!F268),"",J223*INNDATA!O268)</f>
        <v/>
      </c>
      <c r="P223" s="72" t="str">
        <f>IF(ISBLANK(INNDATA!F268),"",IF(INNDATA!C33="Ja",(K223/Beregninger!L29),(K223/Beregninger!C41)))</f>
        <v/>
      </c>
      <c r="Q223" s="73" t="str">
        <f>IF(ISBLANK(INNDATA!F268),"",IF(INNDATA!C33="Ja",(L223/Beregninger!L63),(L223/Beregninger!C75)))</f>
        <v/>
      </c>
      <c r="R223" s="73" t="str">
        <f>IF(ISBLANK(INNDATA!F268),"",IF(INNDATA!C33="Ja",(M223/Beregninger!L97),(M223/Beregninger!C109)))</f>
        <v/>
      </c>
      <c r="S223" s="73" t="str">
        <f>IF(ISBLANK(INNDATA!F268),"",IF(INNDATA!C33="Ja",(N223/Beregninger!L131),(N223/Beregninger!C143)))</f>
        <v/>
      </c>
      <c r="T223" s="74" t="str">
        <f>IF(ISBLANK(INNDATA!F268),"",IF(INNDATA!C33="Ja",(O223/Beregninger!L165),(O223/Beregninger!C177)))</f>
        <v/>
      </c>
      <c r="U223" s="82"/>
      <c r="V223" s="82"/>
      <c r="W223" s="82"/>
      <c r="X223" s="88"/>
    </row>
    <row r="224" spans="1:24" ht="11.25" customHeight="1">
      <c r="A224" s="88"/>
      <c r="B224" s="82"/>
      <c r="C224" s="84" t="str">
        <f>IF(ISBLANK(INNDATA!C269),"",INNDATA!C269)</f>
        <v>Lyskaster formast</v>
      </c>
      <c r="D224" s="213" t="str">
        <f>IF(ISBLANK(INNDATA!D269),"",INNDATA!D269)</f>
        <v>Flomlys</v>
      </c>
      <c r="E224" s="214"/>
      <c r="F224" s="44" t="str">
        <f>IF(ISBLANK(INNDATA!F269),"",INNDATA!H269*INNDATA!F269)</f>
        <v/>
      </c>
      <c r="G224" s="45" t="str">
        <f>IF(ISBLANK(INNDATA!F269),"",INNDATA!J269*INNDATA!F269)</f>
        <v/>
      </c>
      <c r="H224" s="45" t="str">
        <f>IF(ISBLANK(INNDATA!F269),"",INNDATA!F269*INNDATA!L269)</f>
        <v/>
      </c>
      <c r="I224" s="45" t="str">
        <f>IF(ISBLANK(INNDATA!F269),"",INNDATA!F269*INNDATA!N269)</f>
        <v/>
      </c>
      <c r="J224" s="45" t="str">
        <f>IF(ISBLANK(INNDATA!F269),"",INNDATA!F269*INNDATA!P269)</f>
        <v/>
      </c>
      <c r="K224" s="44" t="str">
        <f>IF(ISBLANK(INNDATA!F269),"",F224*INNDATA!G269)</f>
        <v/>
      </c>
      <c r="L224" s="45" t="str">
        <f>IF(ISBLANK(INNDATA!F269),"",G224*INNDATA!I269)</f>
        <v/>
      </c>
      <c r="M224" s="45" t="str">
        <f>IF(ISBLANK(INNDATA!F269),"",H224*INNDATA!K269)</f>
        <v/>
      </c>
      <c r="N224" s="45" t="str">
        <f>IF(ISBLANK(INNDATA!F269),"",I224*INNDATA!M269)</f>
        <v/>
      </c>
      <c r="O224" s="45" t="str">
        <f>IF(ISBLANK(INNDATA!F269),"",J224*INNDATA!O269)</f>
        <v/>
      </c>
      <c r="P224" s="72" t="str">
        <f>IF(ISBLANK(INNDATA!F269),"",IF(INNDATA!C33="Ja",(K224/Beregninger!L29),(K224/Beregninger!C41)))</f>
        <v/>
      </c>
      <c r="Q224" s="73" t="str">
        <f>IF(ISBLANK(INNDATA!F269),"",IF(INNDATA!C33="Ja",(L224/Beregninger!L63),(L224/Beregninger!C75)))</f>
        <v/>
      </c>
      <c r="R224" s="73" t="str">
        <f>IF(ISBLANK(INNDATA!F269),"",IF(INNDATA!C33="Ja",(M224/Beregninger!L97),(M224/Beregninger!C109)))</f>
        <v/>
      </c>
      <c r="S224" s="73" t="str">
        <f>IF(ISBLANK(INNDATA!F269),"",IF(INNDATA!C33="Ja",(N224/Beregninger!L131),(N224/Beregninger!C143)))</f>
        <v/>
      </c>
      <c r="T224" s="74" t="str">
        <f>IF(ISBLANK(INNDATA!F269),"",IF(INNDATA!C33="Ja",(O224/Beregninger!L165),(O224/Beregninger!C177)))</f>
        <v/>
      </c>
      <c r="U224" s="82"/>
      <c r="V224" s="82"/>
      <c r="W224" s="82"/>
      <c r="X224" s="88"/>
    </row>
    <row r="225" spans="1:24" ht="11.25" customHeight="1">
      <c r="A225" s="88"/>
      <c r="B225" s="82"/>
      <c r="C225" s="84" t="str">
        <f>IF(ISBLANK(INNDATA!C270),"",INNDATA!C270)</f>
        <v>Baug</v>
      </c>
      <c r="D225" s="213" t="str">
        <f>IF(ISBLANK(INNDATA!D270),"",INNDATA!D270)</f>
        <v>Islys</v>
      </c>
      <c r="E225" s="214"/>
      <c r="F225" s="44" t="str">
        <f>IF(ISBLANK(INNDATA!F270),"",INNDATA!H270*INNDATA!F270)</f>
        <v/>
      </c>
      <c r="G225" s="45" t="str">
        <f>IF(ISBLANK(INNDATA!F270),"",INNDATA!J270*INNDATA!F270)</f>
        <v/>
      </c>
      <c r="H225" s="45" t="str">
        <f>IF(ISBLANK(INNDATA!F270),"",INNDATA!F270*INNDATA!L270)</f>
        <v/>
      </c>
      <c r="I225" s="45" t="str">
        <f>IF(ISBLANK(INNDATA!F270),"",INNDATA!F270*INNDATA!N270)</f>
        <v/>
      </c>
      <c r="J225" s="45" t="str">
        <f>IF(ISBLANK(INNDATA!F270),"",INNDATA!F270*INNDATA!P270)</f>
        <v/>
      </c>
      <c r="K225" s="44" t="str">
        <f>IF(ISBLANK(INNDATA!F270),"",F225*INNDATA!G270)</f>
        <v/>
      </c>
      <c r="L225" s="45" t="str">
        <f>IF(ISBLANK(INNDATA!F270),"",G225*INNDATA!I270)</f>
        <v/>
      </c>
      <c r="M225" s="45" t="str">
        <f>IF(ISBLANK(INNDATA!F270),"",H225*INNDATA!K270)</f>
        <v/>
      </c>
      <c r="N225" s="45" t="str">
        <f>IF(ISBLANK(INNDATA!F270),"",I225*INNDATA!M270)</f>
        <v/>
      </c>
      <c r="O225" s="45" t="str">
        <f>IF(ISBLANK(INNDATA!F270),"",J225*INNDATA!O270)</f>
        <v/>
      </c>
      <c r="P225" s="72" t="str">
        <f>IF(ISBLANK(INNDATA!F270),"",IF(INNDATA!C33="Ja",(K225/Beregninger!L29),(K225/Beregninger!C41)))</f>
        <v/>
      </c>
      <c r="Q225" s="73" t="str">
        <f>IF(ISBLANK(INNDATA!F270),"",IF(INNDATA!C33="Ja",(L225/Beregninger!L63),(L225/Beregninger!C75)))</f>
        <v/>
      </c>
      <c r="R225" s="73" t="str">
        <f>IF(ISBLANK(INNDATA!F270),"",IF(INNDATA!C33="Ja",(M225/Beregninger!L97),(M225/Beregninger!C109)))</f>
        <v/>
      </c>
      <c r="S225" s="73" t="str">
        <f>IF(ISBLANK(INNDATA!F270),"",IF(INNDATA!C33="Ja",(N225/Beregninger!L131),(N225/Beregninger!C143)))</f>
        <v/>
      </c>
      <c r="T225" s="74" t="str">
        <f>IF(ISBLANK(INNDATA!F270),"",IF(INNDATA!C33="Ja",(O225/Beregninger!L165),(O225/Beregninger!C177)))</f>
        <v/>
      </c>
      <c r="U225" s="82"/>
      <c r="V225" s="82"/>
      <c r="W225" s="82"/>
      <c r="X225" s="88"/>
    </row>
    <row r="226" spans="1:24" ht="11.25" customHeight="1">
      <c r="A226" s="88"/>
      <c r="B226" s="82"/>
      <c r="C226" s="84" t="str">
        <f>IF(ISBLANK(INNDATA!C271),"",INNDATA!C271)</f>
        <v/>
      </c>
      <c r="D226" s="213" t="str">
        <f>IF(ISBLANK(INNDATA!D271),"",INNDATA!D271)</f>
        <v/>
      </c>
      <c r="E226" s="214"/>
      <c r="F226" s="44" t="str">
        <f>IF(ISBLANK(INNDATA!F271),"",INNDATA!H271*INNDATA!F271)</f>
        <v/>
      </c>
      <c r="G226" s="45" t="str">
        <f>IF(ISBLANK(INNDATA!F271),"",INNDATA!J271*INNDATA!F271)</f>
        <v/>
      </c>
      <c r="H226" s="45" t="str">
        <f>IF(ISBLANK(INNDATA!F271),"",INNDATA!F271*INNDATA!L271)</f>
        <v/>
      </c>
      <c r="I226" s="45" t="str">
        <f>IF(ISBLANK(INNDATA!F271),"",INNDATA!F271*INNDATA!N271)</f>
        <v/>
      </c>
      <c r="J226" s="45" t="str">
        <f>IF(ISBLANK(INNDATA!F271),"",INNDATA!F271*INNDATA!P271)</f>
        <v/>
      </c>
      <c r="K226" s="44" t="str">
        <f>IF(ISBLANK(INNDATA!F271),"",F226*INNDATA!G271)</f>
        <v/>
      </c>
      <c r="L226" s="45" t="str">
        <f>IF(ISBLANK(INNDATA!F271),"",G226*INNDATA!I271)</f>
        <v/>
      </c>
      <c r="M226" s="45" t="str">
        <f>IF(ISBLANK(INNDATA!F271),"",H226*INNDATA!K271)</f>
        <v/>
      </c>
      <c r="N226" s="45" t="str">
        <f>IF(ISBLANK(INNDATA!F271),"",I226*INNDATA!M271)</f>
        <v/>
      </c>
      <c r="O226" s="45" t="str">
        <f>IF(ISBLANK(INNDATA!F271),"",J226*INNDATA!O271)</f>
        <v/>
      </c>
      <c r="P226" s="72" t="str">
        <f>IF(ISBLANK(INNDATA!F271),"",IF(INNDATA!C33="Ja",(K226/Beregninger!L29),(K226/Beregninger!C41)))</f>
        <v/>
      </c>
      <c r="Q226" s="73" t="str">
        <f>IF(ISBLANK(INNDATA!F271),"",IF(INNDATA!C33="Ja",(L226/Beregninger!L63),(L226/Beregninger!C75)))</f>
        <v/>
      </c>
      <c r="R226" s="73" t="str">
        <f>IF(ISBLANK(INNDATA!F271),"",IF(INNDATA!C33="Ja",(M226/Beregninger!L97),(M226/Beregninger!C109)))</f>
        <v/>
      </c>
      <c r="S226" s="73" t="str">
        <f>IF(ISBLANK(INNDATA!F271),"",IF(INNDATA!C33="Ja",(N226/Beregninger!L131),(N226/Beregninger!C143)))</f>
        <v/>
      </c>
      <c r="T226" s="74" t="str">
        <f>IF(ISBLANK(INNDATA!F271),"",IF(INNDATA!C33="Ja",(O226/Beregninger!L165),(O226/Beregninger!C177)))</f>
        <v/>
      </c>
      <c r="U226" s="82"/>
      <c r="V226" s="82"/>
      <c r="W226" s="82"/>
      <c r="X226" s="88"/>
    </row>
    <row r="227" spans="1:24" ht="11.25" customHeight="1">
      <c r="A227" s="88"/>
      <c r="B227" s="82"/>
      <c r="C227" s="84" t="str">
        <f>IF(ISBLANK(INNDATA!C272),"",INNDATA!C272)</f>
        <v/>
      </c>
      <c r="D227" s="213" t="str">
        <f>IF(ISBLANK(INNDATA!D272),"",INNDATA!D272)</f>
        <v/>
      </c>
      <c r="E227" s="214"/>
      <c r="F227" s="44" t="str">
        <f>IF(ISBLANK(INNDATA!F272),"",INNDATA!H272*INNDATA!F272)</f>
        <v/>
      </c>
      <c r="G227" s="45" t="str">
        <f>IF(ISBLANK(INNDATA!F272),"",INNDATA!J272*INNDATA!F272)</f>
        <v/>
      </c>
      <c r="H227" s="45" t="str">
        <f>IF(ISBLANK(INNDATA!F272),"",INNDATA!F272*INNDATA!L272)</f>
        <v/>
      </c>
      <c r="I227" s="45" t="str">
        <f>IF(ISBLANK(INNDATA!F272),"",INNDATA!F272*INNDATA!N272)</f>
        <v/>
      </c>
      <c r="J227" s="45" t="str">
        <f>IF(ISBLANK(INNDATA!F272),"",INNDATA!F272*INNDATA!P272)</f>
        <v/>
      </c>
      <c r="K227" s="44" t="str">
        <f>IF(ISBLANK(INNDATA!F272),"",F227*INNDATA!G272)</f>
        <v/>
      </c>
      <c r="L227" s="45" t="str">
        <f>IF(ISBLANK(INNDATA!F272),"",G227*INNDATA!I272)</f>
        <v/>
      </c>
      <c r="M227" s="45" t="str">
        <f>IF(ISBLANK(INNDATA!F272),"",H227*INNDATA!K272)</f>
        <v/>
      </c>
      <c r="N227" s="45" t="str">
        <f>IF(ISBLANK(INNDATA!F272),"",I227*INNDATA!M272)</f>
        <v/>
      </c>
      <c r="O227" s="45" t="str">
        <f>IF(ISBLANK(INNDATA!F272),"",J227*INNDATA!O272)</f>
        <v/>
      </c>
      <c r="P227" s="72" t="str">
        <f>IF(ISBLANK(INNDATA!F272),"",IF(INNDATA!C33="Ja",(K227/Beregninger!L29),(K227/Beregninger!C41)))</f>
        <v/>
      </c>
      <c r="Q227" s="73" t="str">
        <f>IF(ISBLANK(INNDATA!F272),"",IF(INNDATA!C33="Ja",(L227/Beregninger!L63),(L227/Beregninger!C75)))</f>
        <v/>
      </c>
      <c r="R227" s="73" t="str">
        <f>IF(ISBLANK(INNDATA!F272),"",IF(INNDATA!C33="Ja",(M227/Beregninger!L97),(M227/Beregninger!C109)))</f>
        <v/>
      </c>
      <c r="S227" s="73" t="str">
        <f>IF(ISBLANK(INNDATA!F272),"",IF(INNDATA!C33="Ja",(N227/Beregninger!L131),(N227/Beregninger!C143)))</f>
        <v/>
      </c>
      <c r="T227" s="74" t="str">
        <f>IF(ISBLANK(INNDATA!F272),"",IF(INNDATA!C33="Ja",(O227/Beregninger!L165),(O227/Beregninger!C177)))</f>
        <v/>
      </c>
      <c r="U227" s="82"/>
      <c r="V227" s="82"/>
      <c r="W227" s="82"/>
      <c r="X227" s="88"/>
    </row>
    <row r="228" spans="1:24" ht="11.25" customHeight="1">
      <c r="A228" s="88"/>
      <c r="B228" s="82"/>
      <c r="C228" s="84" t="str">
        <f>IF(ISBLANK(INNDATA!C273),"",INNDATA!C273)</f>
        <v/>
      </c>
      <c r="D228" s="213" t="str">
        <f>IF(ISBLANK(INNDATA!D273),"",INNDATA!D273)</f>
        <v/>
      </c>
      <c r="E228" s="214"/>
      <c r="F228" s="44" t="str">
        <f>IF(ISBLANK(INNDATA!F273),"",INNDATA!H273*INNDATA!F273)</f>
        <v/>
      </c>
      <c r="G228" s="45" t="str">
        <f>IF(ISBLANK(INNDATA!F273),"",INNDATA!J273*INNDATA!F273)</f>
        <v/>
      </c>
      <c r="H228" s="45" t="str">
        <f>IF(ISBLANK(INNDATA!F273),"",INNDATA!F273*INNDATA!L273)</f>
        <v/>
      </c>
      <c r="I228" s="45" t="str">
        <f>IF(ISBLANK(INNDATA!F273),"",INNDATA!F273*INNDATA!N273)</f>
        <v/>
      </c>
      <c r="J228" s="45" t="str">
        <f>IF(ISBLANK(INNDATA!F273),"",INNDATA!F273*INNDATA!P273)</f>
        <v/>
      </c>
      <c r="K228" s="44" t="str">
        <f>IF(ISBLANK(INNDATA!F273),"",F228*INNDATA!G273)</f>
        <v/>
      </c>
      <c r="L228" s="45" t="str">
        <f>IF(ISBLANK(INNDATA!F273),"",G228*INNDATA!I273)</f>
        <v/>
      </c>
      <c r="M228" s="45" t="str">
        <f>IF(ISBLANK(INNDATA!F273),"",H228*INNDATA!K273)</f>
        <v/>
      </c>
      <c r="N228" s="45" t="str">
        <f>IF(ISBLANK(INNDATA!F273),"",I228*INNDATA!M273)</f>
        <v/>
      </c>
      <c r="O228" s="45" t="str">
        <f>IF(ISBLANK(INNDATA!F273),"",J228*INNDATA!O273)</f>
        <v/>
      </c>
      <c r="P228" s="72" t="str">
        <f>IF(ISBLANK(INNDATA!F273),"",IF(INNDATA!C33="Ja",(K228/Beregninger!L29),(K228/Beregninger!C41)))</f>
        <v/>
      </c>
      <c r="Q228" s="73" t="str">
        <f>IF(ISBLANK(INNDATA!F273),"",IF(INNDATA!C33="Ja",(L228/Beregninger!L63),(L228/Beregninger!C75)))</f>
        <v/>
      </c>
      <c r="R228" s="73" t="str">
        <f>IF(ISBLANK(INNDATA!F273),"",IF(INNDATA!C33="Ja",(M228/Beregninger!L97),(M228/Beregninger!C109)))</f>
        <v/>
      </c>
      <c r="S228" s="73" t="str">
        <f>IF(ISBLANK(INNDATA!F273),"",IF(INNDATA!C33="Ja",(N228/Beregninger!L131),(N228/Beregninger!C143)))</f>
        <v/>
      </c>
      <c r="T228" s="74" t="str">
        <f>IF(ISBLANK(INNDATA!F273),"",IF(INNDATA!C33="Ja",(O228/Beregninger!L165),(O228/Beregninger!C177)))</f>
        <v/>
      </c>
      <c r="U228" s="82"/>
      <c r="V228" s="82"/>
      <c r="W228" s="82"/>
      <c r="X228" s="88"/>
    </row>
    <row r="229" spans="1:24" ht="11.25" customHeight="1">
      <c r="A229" s="88"/>
      <c r="B229" s="82"/>
      <c r="C229" s="84" t="str">
        <f>IF(ISBLANK(INNDATA!C274),"",INNDATA!C274)</f>
        <v/>
      </c>
      <c r="D229" s="213" t="str">
        <f>IF(ISBLANK(INNDATA!D274),"",INNDATA!D274)</f>
        <v/>
      </c>
      <c r="E229" s="214"/>
      <c r="F229" s="44" t="str">
        <f>IF(ISBLANK(INNDATA!F274),"",INNDATA!H274*INNDATA!F274)</f>
        <v/>
      </c>
      <c r="G229" s="45" t="str">
        <f>IF(ISBLANK(INNDATA!F274),"",INNDATA!J274*INNDATA!F274)</f>
        <v/>
      </c>
      <c r="H229" s="45" t="str">
        <f>IF(ISBLANK(INNDATA!F274),"",INNDATA!F274*INNDATA!L274)</f>
        <v/>
      </c>
      <c r="I229" s="45" t="str">
        <f>IF(ISBLANK(INNDATA!F274),"",INNDATA!F274*INNDATA!N274)</f>
        <v/>
      </c>
      <c r="J229" s="45" t="str">
        <f>IF(ISBLANK(INNDATA!F274),"",INNDATA!F274*INNDATA!P274)</f>
        <v/>
      </c>
      <c r="K229" s="44" t="str">
        <f>IF(ISBLANK(INNDATA!F274),"",F229*INNDATA!G274)</f>
        <v/>
      </c>
      <c r="L229" s="45" t="str">
        <f>IF(ISBLANK(INNDATA!F274),"",G229*INNDATA!I274)</f>
        <v/>
      </c>
      <c r="M229" s="45" t="str">
        <f>IF(ISBLANK(INNDATA!F274),"",H229*INNDATA!K274)</f>
        <v/>
      </c>
      <c r="N229" s="45" t="str">
        <f>IF(ISBLANK(INNDATA!F274),"",I229*INNDATA!M274)</f>
        <v/>
      </c>
      <c r="O229" s="45" t="str">
        <f>IF(ISBLANK(INNDATA!F274),"",J229*INNDATA!O274)</f>
        <v/>
      </c>
      <c r="P229" s="72" t="str">
        <f>IF(ISBLANK(INNDATA!F274),"",IF(INNDATA!C33="Ja",(K229/Beregninger!L29),(K229/Beregninger!C41)))</f>
        <v/>
      </c>
      <c r="Q229" s="73" t="str">
        <f>IF(ISBLANK(INNDATA!F274),"",IF(INNDATA!C33="Ja",(L229/Beregninger!L63),(L229/Beregninger!C75)))</f>
        <v/>
      </c>
      <c r="R229" s="73" t="str">
        <f>IF(ISBLANK(INNDATA!F274),"",IF(INNDATA!C33="Ja",(M229/Beregninger!L97),(M229/Beregninger!C109)))</f>
        <v/>
      </c>
      <c r="S229" s="73" t="str">
        <f>IF(ISBLANK(INNDATA!F274),"",IF(INNDATA!C33="Ja",(N229/Beregninger!L131),(N229/Beregninger!C143)))</f>
        <v/>
      </c>
      <c r="T229" s="74" t="str">
        <f>IF(ISBLANK(INNDATA!F274),"",IF(INNDATA!C33="Ja",(O229/Beregninger!L165),(O229/Beregninger!C177)))</f>
        <v/>
      </c>
      <c r="U229" s="82"/>
      <c r="V229" s="82"/>
      <c r="W229" s="82"/>
      <c r="X229" s="88"/>
    </row>
    <row r="230" spans="1:24" ht="11.25" customHeight="1">
      <c r="A230" s="88"/>
      <c r="B230" s="82"/>
      <c r="C230" s="84" t="str">
        <f>IF(ISBLANK(INNDATA!C275),"",INNDATA!C275)</f>
        <v/>
      </c>
      <c r="D230" s="213" t="str">
        <f>IF(ISBLANK(INNDATA!D275),"",INNDATA!D275)</f>
        <v/>
      </c>
      <c r="E230" s="214"/>
      <c r="F230" s="44" t="str">
        <f>IF(ISBLANK(INNDATA!F275),"",INNDATA!H275*INNDATA!F275)</f>
        <v/>
      </c>
      <c r="G230" s="45" t="str">
        <f>IF(ISBLANK(INNDATA!F275),"",INNDATA!J275*INNDATA!F275)</f>
        <v/>
      </c>
      <c r="H230" s="45" t="str">
        <f>IF(ISBLANK(INNDATA!F275),"",INNDATA!F275*INNDATA!L275)</f>
        <v/>
      </c>
      <c r="I230" s="45" t="str">
        <f>IF(ISBLANK(INNDATA!F275),"",INNDATA!F275*INNDATA!N275)</f>
        <v/>
      </c>
      <c r="J230" s="45" t="str">
        <f>IF(ISBLANK(INNDATA!F275),"",INNDATA!F275*INNDATA!P275)</f>
        <v/>
      </c>
      <c r="K230" s="44" t="str">
        <f>IF(ISBLANK(INNDATA!F275),"",F230*INNDATA!G275)</f>
        <v/>
      </c>
      <c r="L230" s="45" t="str">
        <f>IF(ISBLANK(INNDATA!F275),"",G230*INNDATA!I275)</f>
        <v/>
      </c>
      <c r="M230" s="45" t="str">
        <f>IF(ISBLANK(INNDATA!F275),"",H230*INNDATA!K275)</f>
        <v/>
      </c>
      <c r="N230" s="45" t="str">
        <f>IF(ISBLANK(INNDATA!F275),"",I230*INNDATA!M275)</f>
        <v/>
      </c>
      <c r="O230" s="45" t="str">
        <f>IF(ISBLANK(INNDATA!F275),"",J230*INNDATA!O275)</f>
        <v/>
      </c>
      <c r="P230" s="72" t="str">
        <f>IF(ISBLANK(INNDATA!F275),"",IF(INNDATA!C33="Ja",(K230/Beregninger!L29),(K230/Beregninger!C41)))</f>
        <v/>
      </c>
      <c r="Q230" s="73" t="str">
        <f>IF(ISBLANK(INNDATA!F275),"",IF(INNDATA!C33="Ja",(L230/Beregninger!L63),(L230/Beregninger!C75)))</f>
        <v/>
      </c>
      <c r="R230" s="73" t="str">
        <f>IF(ISBLANK(INNDATA!F275),"",IF(INNDATA!C33="Ja",(M230/Beregninger!L97),(M230/Beregninger!C109)))</f>
        <v/>
      </c>
      <c r="S230" s="73" t="str">
        <f>IF(ISBLANK(INNDATA!F275),"",IF(INNDATA!C33="Ja",(N230/Beregninger!L131),(N230/Beregninger!C143)))</f>
        <v/>
      </c>
      <c r="T230" s="74" t="str">
        <f>IF(ISBLANK(INNDATA!F275),"",IF(INNDATA!C33="Ja",(O230/Beregninger!L165),(O230/Beregninger!C177)))</f>
        <v/>
      </c>
      <c r="U230" s="82"/>
      <c r="V230" s="82"/>
      <c r="W230" s="82"/>
      <c r="X230" s="88"/>
    </row>
    <row r="231" spans="1:24" ht="11.25" customHeight="1">
      <c r="A231" s="88"/>
      <c r="B231" s="82"/>
      <c r="C231" s="84" t="str">
        <f>IF(ISBLANK(INNDATA!C276),"",INNDATA!C276)</f>
        <v/>
      </c>
      <c r="D231" s="213" t="str">
        <f>IF(ISBLANK(INNDATA!D276),"",INNDATA!D276)</f>
        <v/>
      </c>
      <c r="E231" s="214"/>
      <c r="F231" s="44" t="str">
        <f>IF(ISBLANK(INNDATA!F276),"",INNDATA!H276*INNDATA!F276)</f>
        <v/>
      </c>
      <c r="G231" s="45" t="str">
        <f>IF(ISBLANK(INNDATA!F276),"",INNDATA!J276*INNDATA!F276)</f>
        <v/>
      </c>
      <c r="H231" s="45" t="str">
        <f>IF(ISBLANK(INNDATA!F276),"",INNDATA!F276*INNDATA!L276)</f>
        <v/>
      </c>
      <c r="I231" s="45" t="str">
        <f>IF(ISBLANK(INNDATA!F276),"",INNDATA!F276*INNDATA!N276)</f>
        <v/>
      </c>
      <c r="J231" s="45" t="str">
        <f>IF(ISBLANK(INNDATA!F276),"",INNDATA!F276*INNDATA!P276)</f>
        <v/>
      </c>
      <c r="K231" s="44" t="str">
        <f>IF(ISBLANK(INNDATA!F276),"",F231*INNDATA!G276)</f>
        <v/>
      </c>
      <c r="L231" s="45" t="str">
        <f>IF(ISBLANK(INNDATA!F276),"",G231*INNDATA!I276)</f>
        <v/>
      </c>
      <c r="M231" s="45" t="str">
        <f>IF(ISBLANK(INNDATA!F276),"",H231*INNDATA!K276)</f>
        <v/>
      </c>
      <c r="N231" s="45" t="str">
        <f>IF(ISBLANK(INNDATA!F276),"",I231*INNDATA!M276)</f>
        <v/>
      </c>
      <c r="O231" s="45" t="str">
        <f>IF(ISBLANK(INNDATA!F276),"",J231*INNDATA!O276)</f>
        <v/>
      </c>
      <c r="P231" s="72" t="str">
        <f>IF(ISBLANK(INNDATA!F276),"",IF(INNDATA!C33="Ja",(K231/Beregninger!L29),(K231/Beregninger!C41)))</f>
        <v/>
      </c>
      <c r="Q231" s="73" t="str">
        <f>IF(ISBLANK(INNDATA!F276),"",IF(INNDATA!C33="Ja",(L231/Beregninger!L63),(L231/Beregninger!C75)))</f>
        <v/>
      </c>
      <c r="R231" s="73" t="str">
        <f>IF(ISBLANK(INNDATA!F276),"",IF(INNDATA!C33="Ja",(M231/Beregninger!L97),(M231/Beregninger!C109)))</f>
        <v/>
      </c>
      <c r="S231" s="73" t="str">
        <f>IF(ISBLANK(INNDATA!F276),"",IF(INNDATA!C33="Ja",(N231/Beregninger!L131),(N231/Beregninger!C143)))</f>
        <v/>
      </c>
      <c r="T231" s="74" t="str">
        <f>IF(ISBLANK(INNDATA!F276),"",IF(INNDATA!C33="Ja",(O231/Beregninger!L165),(O231/Beregninger!C177)))</f>
        <v/>
      </c>
      <c r="U231" s="82"/>
      <c r="V231" s="82"/>
      <c r="W231" s="82"/>
      <c r="X231" s="88"/>
    </row>
    <row r="232" spans="1:24" ht="11.25" customHeight="1">
      <c r="A232" s="88"/>
      <c r="B232" s="82"/>
      <c r="C232" s="84" t="str">
        <f>IF(ISBLANK(INNDATA!C277),"",INNDATA!C277)</f>
        <v/>
      </c>
      <c r="D232" s="213" t="str">
        <f>IF(ISBLANK(INNDATA!D277),"",INNDATA!D277)</f>
        <v/>
      </c>
      <c r="E232" s="214"/>
      <c r="F232" s="44" t="str">
        <f>IF(ISBLANK(INNDATA!F277),"",INNDATA!H277*INNDATA!F277)</f>
        <v/>
      </c>
      <c r="G232" s="45" t="str">
        <f>IF(ISBLANK(INNDATA!F277),"",INNDATA!J277*INNDATA!F277)</f>
        <v/>
      </c>
      <c r="H232" s="45" t="str">
        <f>IF(ISBLANK(INNDATA!F277),"",INNDATA!F277*INNDATA!L277)</f>
        <v/>
      </c>
      <c r="I232" s="45" t="str">
        <f>IF(ISBLANK(INNDATA!F277),"",INNDATA!F277*INNDATA!N277)</f>
        <v/>
      </c>
      <c r="J232" s="45" t="str">
        <f>IF(ISBLANK(INNDATA!F277),"",INNDATA!F277*INNDATA!P277)</f>
        <v/>
      </c>
      <c r="K232" s="44" t="str">
        <f>IF(ISBLANK(INNDATA!F277),"",F232*INNDATA!G277)</f>
        <v/>
      </c>
      <c r="L232" s="45" t="str">
        <f>IF(ISBLANK(INNDATA!F277),"",G232*INNDATA!I277)</f>
        <v/>
      </c>
      <c r="M232" s="45" t="str">
        <f>IF(ISBLANK(INNDATA!F277),"",H232*INNDATA!K277)</f>
        <v/>
      </c>
      <c r="N232" s="45" t="str">
        <f>IF(ISBLANK(INNDATA!F277),"",I232*INNDATA!M277)</f>
        <v/>
      </c>
      <c r="O232" s="45" t="str">
        <f>IF(ISBLANK(INNDATA!F277),"",J232*INNDATA!O277)</f>
        <v/>
      </c>
      <c r="P232" s="72" t="str">
        <f>IF(ISBLANK(INNDATA!F277),"",IF(INNDATA!C33="Ja",(K232/Beregninger!L29),(K232/Beregninger!C41)))</f>
        <v/>
      </c>
      <c r="Q232" s="73" t="str">
        <f>IF(ISBLANK(INNDATA!F277),"",IF(INNDATA!C33="Ja",(L232/Beregninger!L63),(L232/Beregninger!C75)))</f>
        <v/>
      </c>
      <c r="R232" s="73" t="str">
        <f>IF(ISBLANK(INNDATA!F277),"",IF(INNDATA!C33="Ja",(M232/Beregninger!L97),(M232/Beregninger!C109)))</f>
        <v/>
      </c>
      <c r="S232" s="73" t="str">
        <f>IF(ISBLANK(INNDATA!F277),"",IF(INNDATA!C33="Ja",(N232/Beregninger!L131),(N232/Beregninger!C143)))</f>
        <v/>
      </c>
      <c r="T232" s="74" t="str">
        <f>IF(ISBLANK(INNDATA!F277),"",IF(INNDATA!C33="Ja",(O232/Beregninger!L165),(O232/Beregninger!C177)))</f>
        <v/>
      </c>
      <c r="U232" s="82"/>
      <c r="V232" s="82"/>
      <c r="W232" s="82"/>
      <c r="X232" s="88"/>
    </row>
    <row r="233" spans="1:24" ht="11.25" customHeight="1">
      <c r="A233" s="88"/>
      <c r="B233" s="82"/>
      <c r="C233" s="84" t="str">
        <f>IF(ISBLANK(INNDATA!C278),"",INNDATA!C278)</f>
        <v/>
      </c>
      <c r="D233" s="213" t="str">
        <f>IF(ISBLANK(INNDATA!D278),"",INNDATA!D278)</f>
        <v/>
      </c>
      <c r="E233" s="214"/>
      <c r="F233" s="44" t="str">
        <f>IF(ISBLANK(INNDATA!F278),"",INNDATA!H278*INNDATA!F278)</f>
        <v/>
      </c>
      <c r="G233" s="45" t="str">
        <f>IF(ISBLANK(INNDATA!F278),"",INNDATA!J278*INNDATA!F278)</f>
        <v/>
      </c>
      <c r="H233" s="45" t="str">
        <f>IF(ISBLANK(INNDATA!F278),"",INNDATA!F278*INNDATA!L278)</f>
        <v/>
      </c>
      <c r="I233" s="45" t="str">
        <f>IF(ISBLANK(INNDATA!F278),"",INNDATA!F278*INNDATA!N278)</f>
        <v/>
      </c>
      <c r="J233" s="45" t="str">
        <f>IF(ISBLANK(INNDATA!F278),"",INNDATA!F278*INNDATA!P278)</f>
        <v/>
      </c>
      <c r="K233" s="44" t="str">
        <f>IF(ISBLANK(INNDATA!F278),"",F233*INNDATA!G278)</f>
        <v/>
      </c>
      <c r="L233" s="45" t="str">
        <f>IF(ISBLANK(INNDATA!F278),"",G233*INNDATA!I278)</f>
        <v/>
      </c>
      <c r="M233" s="45" t="str">
        <f>IF(ISBLANK(INNDATA!F278),"",H233*INNDATA!K278)</f>
        <v/>
      </c>
      <c r="N233" s="45" t="str">
        <f>IF(ISBLANK(INNDATA!F278),"",I233*INNDATA!M278)</f>
        <v/>
      </c>
      <c r="O233" s="45" t="str">
        <f>IF(ISBLANK(INNDATA!F278),"",J233*INNDATA!O278)</f>
        <v/>
      </c>
      <c r="P233" s="72" t="str">
        <f>IF(ISBLANK(INNDATA!F278),"",IF(INNDATA!C33="Ja",(K233/Beregninger!L29),(K233/Beregninger!C41)))</f>
        <v/>
      </c>
      <c r="Q233" s="73" t="str">
        <f>IF(ISBLANK(INNDATA!F278),"",IF(INNDATA!C33="Ja",(L233/Beregninger!L63),(L233/Beregninger!C75)))</f>
        <v/>
      </c>
      <c r="R233" s="73" t="str">
        <f>IF(ISBLANK(INNDATA!F278),"",IF(INNDATA!C33="Ja",(M233/Beregninger!L97),(M233/Beregninger!C109)))</f>
        <v/>
      </c>
      <c r="S233" s="73" t="str">
        <f>IF(ISBLANK(INNDATA!F278),"",IF(INNDATA!C33="Ja",(N233/Beregninger!L131),(N233/Beregninger!C143)))</f>
        <v/>
      </c>
      <c r="T233" s="74" t="str">
        <f>IF(ISBLANK(INNDATA!F278),"",IF(INNDATA!C33="Ja",(O233/Beregninger!L165),(O233/Beregninger!C177)))</f>
        <v/>
      </c>
      <c r="U233" s="82"/>
      <c r="V233" s="82"/>
      <c r="W233" s="82"/>
      <c r="X233" s="88"/>
    </row>
    <row r="234" spans="1:24" ht="11.25" customHeight="1">
      <c r="A234" s="88"/>
      <c r="B234" s="82"/>
      <c r="C234" s="84" t="str">
        <f>IF(ISBLANK(INNDATA!C279),"",INNDATA!C279)</f>
        <v/>
      </c>
      <c r="D234" s="213" t="str">
        <f>IF(ISBLANK(INNDATA!D279),"",INNDATA!D279)</f>
        <v/>
      </c>
      <c r="E234" s="214"/>
      <c r="F234" s="44" t="str">
        <f>IF(ISBLANK(INNDATA!F279),"",INNDATA!H279*INNDATA!F279)</f>
        <v/>
      </c>
      <c r="G234" s="45" t="str">
        <f>IF(ISBLANK(INNDATA!F279),"",INNDATA!J279*INNDATA!F279)</f>
        <v/>
      </c>
      <c r="H234" s="45" t="str">
        <f>IF(ISBLANK(INNDATA!F279),"",INNDATA!F279*INNDATA!L279)</f>
        <v/>
      </c>
      <c r="I234" s="45" t="str">
        <f>IF(ISBLANK(INNDATA!F279),"",INNDATA!F279*INNDATA!N279)</f>
        <v/>
      </c>
      <c r="J234" s="45" t="str">
        <f>IF(ISBLANK(INNDATA!F279),"",INNDATA!F279*INNDATA!P279)</f>
        <v/>
      </c>
      <c r="K234" s="44" t="str">
        <f>IF(ISBLANK(INNDATA!F279),"",F234*INNDATA!G279)</f>
        <v/>
      </c>
      <c r="L234" s="45" t="str">
        <f>IF(ISBLANK(INNDATA!F279),"",G234*INNDATA!I279)</f>
        <v/>
      </c>
      <c r="M234" s="45" t="str">
        <f>IF(ISBLANK(INNDATA!F279),"",H234*INNDATA!K279)</f>
        <v/>
      </c>
      <c r="N234" s="45" t="str">
        <f>IF(ISBLANK(INNDATA!F279),"",I234*INNDATA!M279)</f>
        <v/>
      </c>
      <c r="O234" s="45" t="str">
        <f>IF(ISBLANK(INNDATA!F279),"",J234*INNDATA!O279)</f>
        <v/>
      </c>
      <c r="P234" s="72" t="str">
        <f>IF(ISBLANK(INNDATA!F279),"",IF(INNDATA!C33="Ja",(K234/Beregninger!L29),(K234/Beregninger!C41)))</f>
        <v/>
      </c>
      <c r="Q234" s="73" t="str">
        <f>IF(ISBLANK(INNDATA!F279),"",IF(INNDATA!C33="Ja",(L234/Beregninger!L63),(L234/Beregninger!C75)))</f>
        <v/>
      </c>
      <c r="R234" s="73" t="str">
        <f>IF(ISBLANK(INNDATA!F279),"",IF(INNDATA!C33="Ja",(M234/Beregninger!L97),(M234/Beregninger!C109)))</f>
        <v/>
      </c>
      <c r="S234" s="73" t="str">
        <f>IF(ISBLANK(INNDATA!F279),"",IF(INNDATA!C33="Ja",(N234/Beregninger!L131),(N234/Beregninger!C143)))</f>
        <v/>
      </c>
      <c r="T234" s="74" t="str">
        <f>IF(ISBLANK(INNDATA!F279),"",IF(INNDATA!C33="Ja",(O234/Beregninger!L165),(O234/Beregninger!C177)))</f>
        <v/>
      </c>
      <c r="U234" s="82"/>
      <c r="V234" s="82"/>
      <c r="W234" s="82"/>
      <c r="X234" s="88"/>
    </row>
    <row r="235" spans="1:24" ht="11.25" customHeight="1">
      <c r="A235" s="88"/>
      <c r="B235" s="82"/>
      <c r="C235" s="84" t="str">
        <f>IF(ISBLANK(INNDATA!C280),"",INNDATA!C280)</f>
        <v/>
      </c>
      <c r="D235" s="213" t="str">
        <f>IF(ISBLANK(INNDATA!D280),"",INNDATA!D280)</f>
        <v/>
      </c>
      <c r="E235" s="214"/>
      <c r="F235" s="44" t="str">
        <f>IF(ISBLANK(INNDATA!F280),"",INNDATA!H280*INNDATA!F280)</f>
        <v/>
      </c>
      <c r="G235" s="45" t="str">
        <f>IF(ISBLANK(INNDATA!F280),"",INNDATA!J280*INNDATA!F280)</f>
        <v/>
      </c>
      <c r="H235" s="45" t="str">
        <f>IF(ISBLANK(INNDATA!F280),"",INNDATA!F280*INNDATA!L280)</f>
        <v/>
      </c>
      <c r="I235" s="45" t="str">
        <f>IF(ISBLANK(INNDATA!F280),"",INNDATA!F280*INNDATA!N280)</f>
        <v/>
      </c>
      <c r="J235" s="45" t="str">
        <f>IF(ISBLANK(INNDATA!F280),"",INNDATA!F280*INNDATA!P280)</f>
        <v/>
      </c>
      <c r="K235" s="44" t="str">
        <f>IF(ISBLANK(INNDATA!F280),"",F235*INNDATA!G280)</f>
        <v/>
      </c>
      <c r="L235" s="45" t="str">
        <f>IF(ISBLANK(INNDATA!F280),"",G235*INNDATA!I280)</f>
        <v/>
      </c>
      <c r="M235" s="45" t="str">
        <f>IF(ISBLANK(INNDATA!F280),"",H235*INNDATA!K280)</f>
        <v/>
      </c>
      <c r="N235" s="45" t="str">
        <f>IF(ISBLANK(INNDATA!F280),"",I235*INNDATA!M280)</f>
        <v/>
      </c>
      <c r="O235" s="45" t="str">
        <f>IF(ISBLANK(INNDATA!F280),"",J235*INNDATA!O280)</f>
        <v/>
      </c>
      <c r="P235" s="72" t="str">
        <f>IF(ISBLANK(INNDATA!F280),"",IF(INNDATA!C33="Ja",(K235/Beregninger!L29),(K235/Beregninger!C41)))</f>
        <v/>
      </c>
      <c r="Q235" s="73" t="str">
        <f>IF(ISBLANK(INNDATA!F280),"",IF(INNDATA!C33="Ja",(L235/Beregninger!L63),(L235/Beregninger!C75)))</f>
        <v/>
      </c>
      <c r="R235" s="73" t="str">
        <f>IF(ISBLANK(INNDATA!F280),"",IF(INNDATA!C33="Ja",(M235/Beregninger!L97),(M235/Beregninger!C109)))</f>
        <v/>
      </c>
      <c r="S235" s="73" t="str">
        <f>IF(ISBLANK(INNDATA!F280),"",IF(INNDATA!C33="Ja",(N235/Beregninger!L131),(N235/Beregninger!C143)))</f>
        <v/>
      </c>
      <c r="T235" s="74" t="str">
        <f>IF(ISBLANK(INNDATA!F280),"",IF(INNDATA!C33="Ja",(O235/Beregninger!L165),(O235/Beregninger!C177)))</f>
        <v/>
      </c>
      <c r="U235" s="82"/>
      <c r="V235" s="82"/>
      <c r="W235" s="82"/>
      <c r="X235" s="88"/>
    </row>
    <row r="236" spans="1:24" ht="11.25" customHeight="1">
      <c r="A236" s="88"/>
      <c r="B236" s="82"/>
      <c r="C236" s="84" t="str">
        <f>IF(ISBLANK(INNDATA!C281),"",INNDATA!C281)</f>
        <v/>
      </c>
      <c r="D236" s="213" t="str">
        <f>IF(ISBLANK(INNDATA!D281),"",INNDATA!D281)</f>
        <v/>
      </c>
      <c r="E236" s="214"/>
      <c r="F236" s="44" t="str">
        <f>IF(ISBLANK(INNDATA!F281),"",INNDATA!H281*INNDATA!F281)</f>
        <v/>
      </c>
      <c r="G236" s="45" t="str">
        <f>IF(ISBLANK(INNDATA!F281),"",INNDATA!J281*INNDATA!F281)</f>
        <v/>
      </c>
      <c r="H236" s="45" t="str">
        <f>IF(ISBLANK(INNDATA!F281),"",INNDATA!F281*INNDATA!L281)</f>
        <v/>
      </c>
      <c r="I236" s="45" t="str">
        <f>IF(ISBLANK(INNDATA!F281),"",INNDATA!F281*INNDATA!N281)</f>
        <v/>
      </c>
      <c r="J236" s="45" t="str">
        <f>IF(ISBLANK(INNDATA!F281),"",INNDATA!F281*INNDATA!P281)</f>
        <v/>
      </c>
      <c r="K236" s="44" t="str">
        <f>IF(ISBLANK(INNDATA!F281),"",F236*INNDATA!G281)</f>
        <v/>
      </c>
      <c r="L236" s="45" t="str">
        <f>IF(ISBLANK(INNDATA!F281),"",G236*INNDATA!I281)</f>
        <v/>
      </c>
      <c r="M236" s="45" t="str">
        <f>IF(ISBLANK(INNDATA!F281),"",H236*INNDATA!K281)</f>
        <v/>
      </c>
      <c r="N236" s="45" t="str">
        <f>IF(ISBLANK(INNDATA!F281),"",I236*INNDATA!M281)</f>
        <v/>
      </c>
      <c r="O236" s="45" t="str">
        <f>IF(ISBLANK(INNDATA!F281),"",J236*INNDATA!O281)</f>
        <v/>
      </c>
      <c r="P236" s="72" t="str">
        <f>IF(ISBLANK(INNDATA!F281),"",IF(INNDATA!C33="Ja",(K236/Beregninger!L29),(K236/Beregninger!C41)))</f>
        <v/>
      </c>
      <c r="Q236" s="73" t="str">
        <f>IF(ISBLANK(INNDATA!F281),"",IF(INNDATA!C33="Ja",(L236/Beregninger!L63),(L236/Beregninger!C75)))</f>
        <v/>
      </c>
      <c r="R236" s="73" t="str">
        <f>IF(ISBLANK(INNDATA!F281),"",IF(INNDATA!C33="Ja",(M236/Beregninger!L97),(M236/Beregninger!C109)))</f>
        <v/>
      </c>
      <c r="S236" s="73" t="str">
        <f>IF(ISBLANK(INNDATA!F281),"",IF(INNDATA!C33="Ja",(N236/Beregninger!L131),(N236/Beregninger!C143)))</f>
        <v/>
      </c>
      <c r="T236" s="74" t="str">
        <f>IF(ISBLANK(INNDATA!F281),"",IF(INNDATA!C33="Ja",(O236/Beregninger!L165),(O236/Beregninger!C177)))</f>
        <v/>
      </c>
      <c r="U236" s="82"/>
      <c r="V236" s="82"/>
      <c r="W236" s="82"/>
      <c r="X236" s="88"/>
    </row>
    <row r="237" spans="1:24" ht="11.25" customHeight="1">
      <c r="A237" s="88"/>
      <c r="B237" s="82"/>
      <c r="C237" s="84" t="str">
        <f>IF(ISBLANK(INNDATA!C282),"",INNDATA!C282)</f>
        <v/>
      </c>
      <c r="D237" s="213" t="str">
        <f>IF(ISBLANK(INNDATA!D282),"",INNDATA!D282)</f>
        <v/>
      </c>
      <c r="E237" s="214"/>
      <c r="F237" s="44" t="str">
        <f>IF(ISBLANK(INNDATA!F282),"",INNDATA!H282*INNDATA!F282)</f>
        <v/>
      </c>
      <c r="G237" s="45" t="str">
        <f>IF(ISBLANK(INNDATA!F282),"",INNDATA!J282*INNDATA!F282)</f>
        <v/>
      </c>
      <c r="H237" s="45" t="str">
        <f>IF(ISBLANK(INNDATA!F282),"",INNDATA!F282*INNDATA!L282)</f>
        <v/>
      </c>
      <c r="I237" s="45" t="str">
        <f>IF(ISBLANK(INNDATA!F282),"",INNDATA!F282*INNDATA!N282)</f>
        <v/>
      </c>
      <c r="J237" s="45" t="str">
        <f>IF(ISBLANK(INNDATA!F282),"",INNDATA!F282*INNDATA!P282)</f>
        <v/>
      </c>
      <c r="K237" s="44" t="str">
        <f>IF(ISBLANK(INNDATA!F282),"",F237*INNDATA!G282)</f>
        <v/>
      </c>
      <c r="L237" s="45" t="str">
        <f>IF(ISBLANK(INNDATA!F282),"",G237*INNDATA!I282)</f>
        <v/>
      </c>
      <c r="M237" s="45" t="str">
        <f>IF(ISBLANK(INNDATA!F282),"",H237*INNDATA!K282)</f>
        <v/>
      </c>
      <c r="N237" s="45" t="str">
        <f>IF(ISBLANK(INNDATA!F282),"",I237*INNDATA!M282)</f>
        <v/>
      </c>
      <c r="O237" s="45" t="str">
        <f>IF(ISBLANK(INNDATA!F282),"",J237*INNDATA!O282)</f>
        <v/>
      </c>
      <c r="P237" s="72" t="str">
        <f>IF(ISBLANK(INNDATA!F282),"",IF(INNDATA!C33="Ja",(K237/Beregninger!L29),(K237/Beregninger!C41)))</f>
        <v/>
      </c>
      <c r="Q237" s="73" t="str">
        <f>IF(ISBLANK(INNDATA!F282),"",IF(INNDATA!C33="Ja",(L237/Beregninger!L63),(L237/Beregninger!C75)))</f>
        <v/>
      </c>
      <c r="R237" s="73" t="str">
        <f>IF(ISBLANK(INNDATA!F282),"",IF(INNDATA!C33="Ja",(M237/Beregninger!L97),(M237/Beregninger!C109)))</f>
        <v/>
      </c>
      <c r="S237" s="73" t="str">
        <f>IF(ISBLANK(INNDATA!F282),"",IF(INNDATA!C33="Ja",(N237/Beregninger!L131),(N237/Beregninger!C143)))</f>
        <v/>
      </c>
      <c r="T237" s="74" t="str">
        <f>IF(ISBLANK(INNDATA!F282),"",IF(INNDATA!C33="Ja",(O237/Beregninger!L165),(O237/Beregninger!C177)))</f>
        <v/>
      </c>
      <c r="U237" s="82"/>
      <c r="V237" s="82"/>
      <c r="W237" s="82"/>
      <c r="X237" s="88"/>
    </row>
    <row r="238" spans="1:24" ht="11.25" customHeight="1">
      <c r="A238" s="88"/>
      <c r="B238" s="82"/>
      <c r="C238" s="84" t="str">
        <f>IF(ISBLANK(INNDATA!C283),"",INNDATA!C283)</f>
        <v/>
      </c>
      <c r="D238" s="213" t="str">
        <f>IF(ISBLANK(INNDATA!D283),"",INNDATA!D283)</f>
        <v/>
      </c>
      <c r="E238" s="214"/>
      <c r="F238" s="44" t="str">
        <f>IF(ISBLANK(INNDATA!F283),"",INNDATA!H283*INNDATA!F283)</f>
        <v/>
      </c>
      <c r="G238" s="45" t="str">
        <f>IF(ISBLANK(INNDATA!F283),"",INNDATA!J283*INNDATA!F283)</f>
        <v/>
      </c>
      <c r="H238" s="45" t="str">
        <f>IF(ISBLANK(INNDATA!F283),"",INNDATA!F283*INNDATA!L283)</f>
        <v/>
      </c>
      <c r="I238" s="45" t="str">
        <f>IF(ISBLANK(INNDATA!F283),"",INNDATA!F283*INNDATA!N283)</f>
        <v/>
      </c>
      <c r="J238" s="45" t="str">
        <f>IF(ISBLANK(INNDATA!F283),"",INNDATA!F283*INNDATA!P283)</f>
        <v/>
      </c>
      <c r="K238" s="44" t="str">
        <f>IF(ISBLANK(INNDATA!F283),"",F238*INNDATA!G283)</f>
        <v/>
      </c>
      <c r="L238" s="45" t="str">
        <f>IF(ISBLANK(INNDATA!F283),"",G238*INNDATA!I283)</f>
        <v/>
      </c>
      <c r="M238" s="45" t="str">
        <f>IF(ISBLANK(INNDATA!F283),"",H238*INNDATA!K283)</f>
        <v/>
      </c>
      <c r="N238" s="45" t="str">
        <f>IF(ISBLANK(INNDATA!F283),"",I238*INNDATA!M283)</f>
        <v/>
      </c>
      <c r="O238" s="45" t="str">
        <f>IF(ISBLANK(INNDATA!F283),"",J238*INNDATA!O283)</f>
        <v/>
      </c>
      <c r="P238" s="72" t="str">
        <f>IF(ISBLANK(INNDATA!F283),"",IF(INNDATA!C33="Ja",(K238/Beregninger!L29),(K238/Beregninger!C41)))</f>
        <v/>
      </c>
      <c r="Q238" s="73" t="str">
        <f>IF(ISBLANK(INNDATA!F283),"",IF(INNDATA!C33="Ja",(L238/Beregninger!L63),(L238/Beregninger!C75)))</f>
        <v/>
      </c>
      <c r="R238" s="73" t="str">
        <f>IF(ISBLANK(INNDATA!F283),"",IF(INNDATA!C33="Ja",(M238/Beregninger!L97),(M238/Beregninger!C109)))</f>
        <v/>
      </c>
      <c r="S238" s="73" t="str">
        <f>IF(ISBLANK(INNDATA!F283),"",IF(INNDATA!C33="Ja",(N238/Beregninger!L131),(N238/Beregninger!C143)))</f>
        <v/>
      </c>
      <c r="T238" s="74" t="str">
        <f>IF(ISBLANK(INNDATA!F283),"",IF(INNDATA!C33="Ja",(O238/Beregninger!L165),(O238/Beregninger!C177)))</f>
        <v/>
      </c>
      <c r="U238" s="82"/>
      <c r="V238" s="82"/>
      <c r="W238" s="82"/>
      <c r="X238" s="88"/>
    </row>
    <row r="239" spans="1:24" ht="11.25" customHeight="1">
      <c r="A239" s="88"/>
      <c r="B239" s="82"/>
      <c r="C239" s="84" t="str">
        <f>IF(ISBLANK(INNDATA!C284),"",INNDATA!C284)</f>
        <v/>
      </c>
      <c r="D239" s="213" t="str">
        <f>IF(ISBLANK(INNDATA!D284),"",INNDATA!D284)</f>
        <v/>
      </c>
      <c r="E239" s="214"/>
      <c r="F239" s="44" t="str">
        <f>IF(ISBLANK(INNDATA!F284),"",INNDATA!H284*INNDATA!F284)</f>
        <v/>
      </c>
      <c r="G239" s="45" t="str">
        <f>IF(ISBLANK(INNDATA!F284),"",INNDATA!J284*INNDATA!F284)</f>
        <v/>
      </c>
      <c r="H239" s="45" t="str">
        <f>IF(ISBLANK(INNDATA!F284),"",INNDATA!F284*INNDATA!L284)</f>
        <v/>
      </c>
      <c r="I239" s="45" t="str">
        <f>IF(ISBLANK(INNDATA!F284),"",INNDATA!F284*INNDATA!N284)</f>
        <v/>
      </c>
      <c r="J239" s="45" t="str">
        <f>IF(ISBLANK(INNDATA!F284),"",INNDATA!F284*INNDATA!P284)</f>
        <v/>
      </c>
      <c r="K239" s="44" t="str">
        <f>IF(ISBLANK(INNDATA!F284),"",F239*INNDATA!G284)</f>
        <v/>
      </c>
      <c r="L239" s="45" t="str">
        <f>IF(ISBLANK(INNDATA!F284),"",G239*INNDATA!I284)</f>
        <v/>
      </c>
      <c r="M239" s="45" t="str">
        <f>IF(ISBLANK(INNDATA!F284),"",H239*INNDATA!K284)</f>
        <v/>
      </c>
      <c r="N239" s="45" t="str">
        <f>IF(ISBLANK(INNDATA!F284),"",I239*INNDATA!M284)</f>
        <v/>
      </c>
      <c r="O239" s="45" t="str">
        <f>IF(ISBLANK(INNDATA!F284),"",J239*INNDATA!O284)</f>
        <v/>
      </c>
      <c r="P239" s="72" t="str">
        <f>IF(ISBLANK(INNDATA!F284),"",IF(INNDATA!C33="Ja",(K239/Beregninger!L29),(K239/Beregninger!C41)))</f>
        <v/>
      </c>
      <c r="Q239" s="73" t="str">
        <f>IF(ISBLANK(INNDATA!F284),"",IF(INNDATA!C33="Ja",(L239/Beregninger!L63),(L239/Beregninger!C75)))</f>
        <v/>
      </c>
      <c r="R239" s="73" t="str">
        <f>IF(ISBLANK(INNDATA!F284),"",IF(INNDATA!C33="Ja",(M239/Beregninger!L97),(M239/Beregninger!C109)))</f>
        <v/>
      </c>
      <c r="S239" s="73" t="str">
        <f>IF(ISBLANK(INNDATA!F284),"",IF(INNDATA!C33="Ja",(N239/Beregninger!L131),(N239/Beregninger!C143)))</f>
        <v/>
      </c>
      <c r="T239" s="74" t="str">
        <f>IF(ISBLANK(INNDATA!F284),"",IF(INNDATA!C33="Ja",(O239/Beregninger!L165),(O239/Beregninger!C177)))</f>
        <v/>
      </c>
      <c r="U239" s="82"/>
      <c r="V239" s="82"/>
      <c r="W239" s="82"/>
      <c r="X239" s="88"/>
    </row>
    <row r="240" spans="1:24" ht="11.25" customHeight="1">
      <c r="A240" s="88"/>
      <c r="B240" s="82"/>
      <c r="C240" s="84" t="str">
        <f>IF(ISBLANK(INNDATA!C285),"",INNDATA!C285)</f>
        <v/>
      </c>
      <c r="D240" s="213" t="str">
        <f>IF(ISBLANK(INNDATA!D285),"",INNDATA!D285)</f>
        <v/>
      </c>
      <c r="E240" s="214"/>
      <c r="F240" s="44" t="str">
        <f>IF(ISBLANK(INNDATA!F285),"",INNDATA!H285*INNDATA!F285)</f>
        <v/>
      </c>
      <c r="G240" s="45" t="str">
        <f>IF(ISBLANK(INNDATA!F285),"",INNDATA!J285*INNDATA!F285)</f>
        <v/>
      </c>
      <c r="H240" s="45" t="str">
        <f>IF(ISBLANK(INNDATA!F285),"",INNDATA!F285*INNDATA!L285)</f>
        <v/>
      </c>
      <c r="I240" s="45" t="str">
        <f>IF(ISBLANK(INNDATA!F285),"",INNDATA!F285*INNDATA!N285)</f>
        <v/>
      </c>
      <c r="J240" s="45" t="str">
        <f>IF(ISBLANK(INNDATA!F285),"",INNDATA!F285*INNDATA!P285)</f>
        <v/>
      </c>
      <c r="K240" s="44" t="str">
        <f>IF(ISBLANK(INNDATA!F285),"",F240*INNDATA!G285)</f>
        <v/>
      </c>
      <c r="L240" s="45" t="str">
        <f>IF(ISBLANK(INNDATA!F285),"",G240*INNDATA!I285)</f>
        <v/>
      </c>
      <c r="M240" s="45" t="str">
        <f>IF(ISBLANK(INNDATA!F285),"",H240*INNDATA!K285)</f>
        <v/>
      </c>
      <c r="N240" s="45" t="str">
        <f>IF(ISBLANK(INNDATA!F285),"",I240*INNDATA!M285)</f>
        <v/>
      </c>
      <c r="O240" s="45" t="str">
        <f>IF(ISBLANK(INNDATA!F285),"",J240*INNDATA!O285)</f>
        <v/>
      </c>
      <c r="P240" s="72" t="str">
        <f>IF(ISBLANK(INNDATA!F285),"",IF(INNDATA!C33="Ja",(K240/Beregninger!L29),(K240/Beregninger!C41)))</f>
        <v/>
      </c>
      <c r="Q240" s="73" t="str">
        <f>IF(ISBLANK(INNDATA!F285),"",IF(INNDATA!C33="Ja",(L240/Beregninger!L63),(L240/Beregninger!C75)))</f>
        <v/>
      </c>
      <c r="R240" s="73" t="str">
        <f>IF(ISBLANK(INNDATA!F285),"",IF(INNDATA!C33="Ja",(M240/Beregninger!L97),(M240/Beregninger!C109)))</f>
        <v/>
      </c>
      <c r="S240" s="73" t="str">
        <f>IF(ISBLANK(INNDATA!F285),"",IF(INNDATA!C33="Ja",(N240/Beregninger!L131),(N240/Beregninger!C143)))</f>
        <v/>
      </c>
      <c r="T240" s="74" t="str">
        <f>IF(ISBLANK(INNDATA!F285),"",IF(INNDATA!C33="Ja",(O240/Beregninger!L165),(O240/Beregninger!C177)))</f>
        <v/>
      </c>
      <c r="U240" s="82"/>
      <c r="V240" s="82"/>
      <c r="W240" s="82"/>
      <c r="X240" s="88"/>
    </row>
    <row r="241" spans="1:24" ht="11.25" customHeight="1">
      <c r="A241" s="88"/>
      <c r="B241" s="82"/>
      <c r="C241" s="84" t="str">
        <f>IF(ISBLANK(INNDATA!C286),"",INNDATA!C286)</f>
        <v/>
      </c>
      <c r="D241" s="213" t="str">
        <f>IF(ISBLANK(INNDATA!D286),"",INNDATA!D286)</f>
        <v/>
      </c>
      <c r="E241" s="214"/>
      <c r="F241" s="44" t="str">
        <f>IF(ISBLANK(INNDATA!F286),"",INNDATA!H286*INNDATA!F286)</f>
        <v/>
      </c>
      <c r="G241" s="45" t="str">
        <f>IF(ISBLANK(INNDATA!F286),"",INNDATA!J286*INNDATA!F286)</f>
        <v/>
      </c>
      <c r="H241" s="45" t="str">
        <f>IF(ISBLANK(INNDATA!F286),"",INNDATA!F286*INNDATA!L286)</f>
        <v/>
      </c>
      <c r="I241" s="45" t="str">
        <f>IF(ISBLANK(INNDATA!F286),"",INNDATA!F286*INNDATA!N286)</f>
        <v/>
      </c>
      <c r="J241" s="45" t="str">
        <f>IF(ISBLANK(INNDATA!F286),"",INNDATA!F286*INNDATA!P286)</f>
        <v/>
      </c>
      <c r="K241" s="44" t="str">
        <f>IF(ISBLANK(INNDATA!F286),"",F241*INNDATA!G286)</f>
        <v/>
      </c>
      <c r="L241" s="45" t="str">
        <f>IF(ISBLANK(INNDATA!F286),"",G241*INNDATA!I286)</f>
        <v/>
      </c>
      <c r="M241" s="45" t="str">
        <f>IF(ISBLANK(INNDATA!F286),"",H241*INNDATA!K286)</f>
        <v/>
      </c>
      <c r="N241" s="45" t="str">
        <f>IF(ISBLANK(INNDATA!F286),"",I241*INNDATA!M286)</f>
        <v/>
      </c>
      <c r="O241" s="45" t="str">
        <f>IF(ISBLANK(INNDATA!F286),"",J241*INNDATA!O286)</f>
        <v/>
      </c>
      <c r="P241" s="72" t="str">
        <f>IF(ISBLANK(INNDATA!F286),"",IF(INNDATA!C33="Ja",(K241/Beregninger!L29),(K241/Beregninger!C41)))</f>
        <v/>
      </c>
      <c r="Q241" s="73" t="str">
        <f>IF(ISBLANK(INNDATA!F286),"",IF(INNDATA!C33="Ja",(L241/Beregninger!L63),(L241/Beregninger!C75)))</f>
        <v/>
      </c>
      <c r="R241" s="73" t="str">
        <f>IF(ISBLANK(INNDATA!F286),"",IF(INNDATA!C33="Ja",(M241/Beregninger!L97),(M241/Beregninger!C109)))</f>
        <v/>
      </c>
      <c r="S241" s="73" t="str">
        <f>IF(ISBLANK(INNDATA!F286),"",IF(INNDATA!C33="Ja",(N241/Beregninger!L131),(N241/Beregninger!C143)))</f>
        <v/>
      </c>
      <c r="T241" s="74" t="str">
        <f>IF(ISBLANK(INNDATA!F286),"",IF(INNDATA!C33="Ja",(O241/Beregninger!L165),(O241/Beregninger!C177)))</f>
        <v/>
      </c>
      <c r="U241" s="82"/>
      <c r="V241" s="82"/>
      <c r="W241" s="82"/>
      <c r="X241" s="88"/>
    </row>
    <row r="242" spans="1:24" ht="11.25" customHeight="1">
      <c r="A242" s="88"/>
      <c r="B242" s="82"/>
      <c r="C242" s="84" t="str">
        <f>IF(ISBLANK(INNDATA!C287),"",INNDATA!C287)</f>
        <v/>
      </c>
      <c r="D242" s="213" t="str">
        <f>IF(ISBLANK(INNDATA!D287),"",INNDATA!D287)</f>
        <v/>
      </c>
      <c r="E242" s="214"/>
      <c r="F242" s="44" t="str">
        <f>IF(ISBLANK(INNDATA!F287),"",INNDATA!H287*INNDATA!F287)</f>
        <v/>
      </c>
      <c r="G242" s="45" t="str">
        <f>IF(ISBLANK(INNDATA!F287),"",INNDATA!J287*INNDATA!F287)</f>
        <v/>
      </c>
      <c r="H242" s="45" t="str">
        <f>IF(ISBLANK(INNDATA!F287),"",INNDATA!F287*INNDATA!L287)</f>
        <v/>
      </c>
      <c r="I242" s="45" t="str">
        <f>IF(ISBLANK(INNDATA!F287),"",INNDATA!F287*INNDATA!N287)</f>
        <v/>
      </c>
      <c r="J242" s="45" t="str">
        <f>IF(ISBLANK(INNDATA!F287),"",INNDATA!F287*INNDATA!P287)</f>
        <v/>
      </c>
      <c r="K242" s="44" t="str">
        <f>IF(ISBLANK(INNDATA!F287),"",F242*INNDATA!G287)</f>
        <v/>
      </c>
      <c r="L242" s="45" t="str">
        <f>IF(ISBLANK(INNDATA!F287),"",G242*INNDATA!I287)</f>
        <v/>
      </c>
      <c r="M242" s="45" t="str">
        <f>IF(ISBLANK(INNDATA!F287),"",H242*INNDATA!K287)</f>
        <v/>
      </c>
      <c r="N242" s="45" t="str">
        <f>IF(ISBLANK(INNDATA!F287),"",I242*INNDATA!M287)</f>
        <v/>
      </c>
      <c r="O242" s="45" t="str">
        <f>IF(ISBLANK(INNDATA!F287),"",J242*INNDATA!O287)</f>
        <v/>
      </c>
      <c r="P242" s="72" t="str">
        <f>IF(ISBLANK(INNDATA!F287),"",IF(INNDATA!C33="Ja",(K242/Beregninger!L29),(K242/Beregninger!C41)))</f>
        <v/>
      </c>
      <c r="Q242" s="73" t="str">
        <f>IF(ISBLANK(INNDATA!F287),"",IF(INNDATA!C33="Ja",(L242/Beregninger!L63),(L242/Beregninger!C75)))</f>
        <v/>
      </c>
      <c r="R242" s="73" t="str">
        <f>IF(ISBLANK(INNDATA!F287),"",IF(INNDATA!C33="Ja",(M242/Beregninger!L97),(M242/Beregninger!C109)))</f>
        <v/>
      </c>
      <c r="S242" s="73" t="str">
        <f>IF(ISBLANK(INNDATA!F287),"",IF(INNDATA!C33="Ja",(N242/Beregninger!L131),(N242/Beregninger!C143)))</f>
        <v/>
      </c>
      <c r="T242" s="74" t="str">
        <f>IF(ISBLANK(INNDATA!F287),"",IF(INNDATA!C33="Ja",(O242/Beregninger!L165),(O242/Beregninger!C177)))</f>
        <v/>
      </c>
      <c r="U242" s="82"/>
      <c r="V242" s="82"/>
      <c r="W242" s="82"/>
      <c r="X242" s="88"/>
    </row>
    <row r="243" spans="1:24" ht="11.25" customHeight="1">
      <c r="A243" s="88"/>
      <c r="B243" s="82"/>
      <c r="C243" s="84" t="str">
        <f>IF(ISBLANK(INNDATA!C288),"",INNDATA!C288)</f>
        <v/>
      </c>
      <c r="D243" s="213" t="str">
        <f>IF(ISBLANK(INNDATA!D288),"",INNDATA!D288)</f>
        <v/>
      </c>
      <c r="E243" s="214"/>
      <c r="F243" s="44" t="str">
        <f>IF(ISBLANK(INNDATA!F288),"",INNDATA!H288*INNDATA!F288)</f>
        <v/>
      </c>
      <c r="G243" s="45" t="str">
        <f>IF(ISBLANK(INNDATA!F288),"",INNDATA!J288*INNDATA!F288)</f>
        <v/>
      </c>
      <c r="H243" s="45" t="str">
        <f>IF(ISBLANK(INNDATA!F288),"",INNDATA!F288*INNDATA!L288)</f>
        <v/>
      </c>
      <c r="I243" s="45" t="str">
        <f>IF(ISBLANK(INNDATA!F288),"",INNDATA!F288*INNDATA!N288)</f>
        <v/>
      </c>
      <c r="J243" s="45" t="str">
        <f>IF(ISBLANK(INNDATA!F288),"",INNDATA!F288*INNDATA!P288)</f>
        <v/>
      </c>
      <c r="K243" s="44" t="str">
        <f>IF(ISBLANK(INNDATA!F288),"",F243*INNDATA!G288)</f>
        <v/>
      </c>
      <c r="L243" s="45" t="str">
        <f>IF(ISBLANK(INNDATA!F288),"",G243*INNDATA!I288)</f>
        <v/>
      </c>
      <c r="M243" s="45" t="str">
        <f>IF(ISBLANK(INNDATA!F288),"",H243*INNDATA!K288)</f>
        <v/>
      </c>
      <c r="N243" s="45" t="str">
        <f>IF(ISBLANK(INNDATA!F288),"",I243*INNDATA!M288)</f>
        <v/>
      </c>
      <c r="O243" s="45" t="str">
        <f>IF(ISBLANK(INNDATA!F288),"",J243*INNDATA!O288)</f>
        <v/>
      </c>
      <c r="P243" s="72" t="str">
        <f>IF(ISBLANK(INNDATA!F288),"",IF(INNDATA!C33="Ja",(K243/Beregninger!L29),(K243/Beregninger!C41)))</f>
        <v/>
      </c>
      <c r="Q243" s="73" t="str">
        <f>IF(ISBLANK(INNDATA!F288),"",IF(INNDATA!C33="Ja",(L243/Beregninger!L63),(L243/Beregninger!C75)))</f>
        <v/>
      </c>
      <c r="R243" s="73" t="str">
        <f>IF(ISBLANK(INNDATA!F288),"",IF(INNDATA!C33="Ja",(M243/Beregninger!L97),(M243/Beregninger!C109)))</f>
        <v/>
      </c>
      <c r="S243" s="73" t="str">
        <f>IF(ISBLANK(INNDATA!F288),"",IF(INNDATA!C33="Ja",(N243/Beregninger!L131),(N243/Beregninger!C143)))</f>
        <v/>
      </c>
      <c r="T243" s="74" t="str">
        <f>IF(ISBLANK(INNDATA!F288),"",IF(INNDATA!C33="Ja",(O243/Beregninger!L165),(O243/Beregninger!C177)))</f>
        <v/>
      </c>
      <c r="U243" s="82"/>
      <c r="V243" s="82"/>
      <c r="W243" s="82"/>
      <c r="X243" s="88"/>
    </row>
    <row r="244" spans="1:24" ht="11.25" customHeight="1">
      <c r="A244" s="88"/>
      <c r="B244" s="82"/>
      <c r="C244" s="84" t="str">
        <f>IF(ISBLANK(INNDATA!C289),"",INNDATA!C289)</f>
        <v/>
      </c>
      <c r="D244" s="213" t="str">
        <f>IF(ISBLANK(INNDATA!D289),"",INNDATA!D289)</f>
        <v/>
      </c>
      <c r="E244" s="214"/>
      <c r="F244" s="44" t="str">
        <f>IF(ISBLANK(INNDATA!F289),"",INNDATA!H289*INNDATA!F289)</f>
        <v/>
      </c>
      <c r="G244" s="45" t="str">
        <f>IF(ISBLANK(INNDATA!F289),"",INNDATA!J289*INNDATA!F289)</f>
        <v/>
      </c>
      <c r="H244" s="45" t="str">
        <f>IF(ISBLANK(INNDATA!F289),"",INNDATA!F289*INNDATA!L289)</f>
        <v/>
      </c>
      <c r="I244" s="45" t="str">
        <f>IF(ISBLANK(INNDATA!F289),"",INNDATA!F289*INNDATA!N289)</f>
        <v/>
      </c>
      <c r="J244" s="45" t="str">
        <f>IF(ISBLANK(INNDATA!F289),"",INNDATA!F289*INNDATA!P289)</f>
        <v/>
      </c>
      <c r="K244" s="44" t="str">
        <f>IF(ISBLANK(INNDATA!F289),"",F244*INNDATA!G289)</f>
        <v/>
      </c>
      <c r="L244" s="45" t="str">
        <f>IF(ISBLANK(INNDATA!F289),"",G244*INNDATA!I289)</f>
        <v/>
      </c>
      <c r="M244" s="45" t="str">
        <f>IF(ISBLANK(INNDATA!F289),"",H244*INNDATA!K289)</f>
        <v/>
      </c>
      <c r="N244" s="45" t="str">
        <f>IF(ISBLANK(INNDATA!F289),"",I244*INNDATA!M289)</f>
        <v/>
      </c>
      <c r="O244" s="45" t="str">
        <f>IF(ISBLANK(INNDATA!F289),"",J244*INNDATA!O289)</f>
        <v/>
      </c>
      <c r="P244" s="72" t="str">
        <f>IF(ISBLANK(INNDATA!F289),"",IF(INNDATA!C33="Ja",(K244/Beregninger!L29),(K244/Beregninger!C41)))</f>
        <v/>
      </c>
      <c r="Q244" s="73" t="str">
        <f>IF(ISBLANK(INNDATA!F289),"",IF(INNDATA!C33="Ja",(L244/Beregninger!L63),(L244/Beregninger!C75)))</f>
        <v/>
      </c>
      <c r="R244" s="73" t="str">
        <f>IF(ISBLANK(INNDATA!F289),"",IF(INNDATA!C33="Ja",(M244/Beregninger!L97),(M244/Beregninger!C109)))</f>
        <v/>
      </c>
      <c r="S244" s="73" t="str">
        <f>IF(ISBLANK(INNDATA!F289),"",IF(INNDATA!C33="Ja",(N244/Beregninger!L131),(N244/Beregninger!C143)))</f>
        <v/>
      </c>
      <c r="T244" s="74" t="str">
        <f>IF(ISBLANK(INNDATA!F289),"",IF(INNDATA!C33="Ja",(O244/Beregninger!L165),(O244/Beregninger!C177)))</f>
        <v/>
      </c>
      <c r="U244" s="82"/>
      <c r="V244" s="82"/>
      <c r="W244" s="82"/>
      <c r="X244" s="88"/>
    </row>
    <row r="245" spans="1:24" ht="11.25" customHeight="1">
      <c r="A245" s="88"/>
      <c r="B245" s="82"/>
      <c r="C245" s="84" t="str">
        <f>IF(ISBLANK(INNDATA!C290),"",INNDATA!C290)</f>
        <v/>
      </c>
      <c r="D245" s="213" t="str">
        <f>IF(ISBLANK(INNDATA!D290),"",INNDATA!D290)</f>
        <v/>
      </c>
      <c r="E245" s="214"/>
      <c r="F245" s="44" t="str">
        <f>IF(ISBLANK(INNDATA!F290),"",INNDATA!H290*INNDATA!F290)</f>
        <v/>
      </c>
      <c r="G245" s="45" t="str">
        <f>IF(ISBLANK(INNDATA!F290),"",INNDATA!J290*INNDATA!F290)</f>
        <v/>
      </c>
      <c r="H245" s="45" t="str">
        <f>IF(ISBLANK(INNDATA!F290),"",INNDATA!F290*INNDATA!L290)</f>
        <v/>
      </c>
      <c r="I245" s="45" t="str">
        <f>IF(ISBLANK(INNDATA!F290),"",INNDATA!F290*INNDATA!N290)</f>
        <v/>
      </c>
      <c r="J245" s="45" t="str">
        <f>IF(ISBLANK(INNDATA!F290),"",INNDATA!F290*INNDATA!P290)</f>
        <v/>
      </c>
      <c r="K245" s="44" t="str">
        <f>IF(ISBLANK(INNDATA!F290),"",F245*INNDATA!G290)</f>
        <v/>
      </c>
      <c r="L245" s="45" t="str">
        <f>IF(ISBLANK(INNDATA!F290),"",G245*INNDATA!I290)</f>
        <v/>
      </c>
      <c r="M245" s="45" t="str">
        <f>IF(ISBLANK(INNDATA!F290),"",H245*INNDATA!K290)</f>
        <v/>
      </c>
      <c r="N245" s="45" t="str">
        <f>IF(ISBLANK(INNDATA!F290),"",I245*INNDATA!M290)</f>
        <v/>
      </c>
      <c r="O245" s="45" t="str">
        <f>IF(ISBLANK(INNDATA!F290),"",J245*INNDATA!O290)</f>
        <v/>
      </c>
      <c r="P245" s="72" t="str">
        <f>IF(ISBLANK(INNDATA!F290),"",IF(INNDATA!C33="Ja",(K245/Beregninger!L29),(K245/Beregninger!C41)))</f>
        <v/>
      </c>
      <c r="Q245" s="73" t="str">
        <f>IF(ISBLANK(INNDATA!F290),"",IF(INNDATA!C33="Ja",(L245/Beregninger!L63),(L245/Beregninger!C75)))</f>
        <v/>
      </c>
      <c r="R245" s="73" t="str">
        <f>IF(ISBLANK(INNDATA!F290),"",IF(INNDATA!C33="Ja",(M245/Beregninger!L97),(M245/Beregninger!C109)))</f>
        <v/>
      </c>
      <c r="S245" s="73" t="str">
        <f>IF(ISBLANK(INNDATA!F290),"",IF(INNDATA!C33="Ja",(N245/Beregninger!L131),(N245/Beregninger!C143)))</f>
        <v/>
      </c>
      <c r="T245" s="74" t="str">
        <f>IF(ISBLANK(INNDATA!F290),"",IF(INNDATA!C33="Ja",(O245/Beregninger!L165),(O245/Beregninger!C177)))</f>
        <v/>
      </c>
      <c r="U245" s="82"/>
      <c r="V245" s="82"/>
      <c r="W245" s="82"/>
      <c r="X245" s="88"/>
    </row>
    <row r="246" spans="1:24" ht="11.25" customHeight="1">
      <c r="A246" s="88"/>
      <c r="B246" s="82"/>
      <c r="C246" s="84" t="str">
        <f>IF(ISBLANK(INNDATA!C291),"",INNDATA!C291)</f>
        <v/>
      </c>
      <c r="D246" s="213" t="str">
        <f>IF(ISBLANK(INNDATA!D291),"",INNDATA!D291)</f>
        <v/>
      </c>
      <c r="E246" s="214"/>
      <c r="F246" s="44" t="str">
        <f>IF(ISBLANK(INNDATA!F291),"",INNDATA!H291*INNDATA!F291)</f>
        <v/>
      </c>
      <c r="G246" s="45" t="str">
        <f>IF(ISBLANK(INNDATA!F291),"",INNDATA!J291*INNDATA!F291)</f>
        <v/>
      </c>
      <c r="H246" s="45" t="str">
        <f>IF(ISBLANK(INNDATA!F291),"",INNDATA!F291*INNDATA!L291)</f>
        <v/>
      </c>
      <c r="I246" s="45" t="str">
        <f>IF(ISBLANK(INNDATA!F291),"",INNDATA!F291*INNDATA!N291)</f>
        <v/>
      </c>
      <c r="J246" s="45" t="str">
        <f>IF(ISBLANK(INNDATA!F291),"",INNDATA!F291*INNDATA!P291)</f>
        <v/>
      </c>
      <c r="K246" s="44" t="str">
        <f>IF(ISBLANK(INNDATA!F291),"",F246*INNDATA!G291)</f>
        <v/>
      </c>
      <c r="L246" s="45" t="str">
        <f>IF(ISBLANK(INNDATA!F291),"",G246*INNDATA!I291)</f>
        <v/>
      </c>
      <c r="M246" s="45" t="str">
        <f>IF(ISBLANK(INNDATA!F291),"",H246*INNDATA!K291)</f>
        <v/>
      </c>
      <c r="N246" s="45" t="str">
        <f>IF(ISBLANK(INNDATA!F291),"",I246*INNDATA!M291)</f>
        <v/>
      </c>
      <c r="O246" s="45" t="str">
        <f>IF(ISBLANK(INNDATA!F291),"",J246*INNDATA!O291)</f>
        <v/>
      </c>
      <c r="P246" s="72" t="str">
        <f>IF(ISBLANK(INNDATA!F291),"",IF(INNDATA!C33="Ja",(K246/Beregninger!L29),(K246/Beregninger!C41)))</f>
        <v/>
      </c>
      <c r="Q246" s="73" t="str">
        <f>IF(ISBLANK(INNDATA!F291),"",IF(INNDATA!C33="Ja",(L246/Beregninger!L63),(L246/Beregninger!C75)))</f>
        <v/>
      </c>
      <c r="R246" s="73" t="str">
        <f>IF(ISBLANK(INNDATA!F291),"",IF(INNDATA!C33="Ja",(M246/Beregninger!L97),(M246/Beregninger!C109)))</f>
        <v/>
      </c>
      <c r="S246" s="73" t="str">
        <f>IF(ISBLANK(INNDATA!F291),"",IF(INNDATA!C33="Ja",(N246/Beregninger!L131),(N246/Beregninger!C143)))</f>
        <v/>
      </c>
      <c r="T246" s="74" t="str">
        <f>IF(ISBLANK(INNDATA!F291),"",IF(INNDATA!C33="Ja",(O246/Beregninger!L165),(O246/Beregninger!C177)))</f>
        <v/>
      </c>
      <c r="U246" s="82"/>
      <c r="V246" s="82"/>
      <c r="W246" s="82"/>
      <c r="X246" s="88"/>
    </row>
    <row r="247" spans="1:24" ht="11.25" customHeight="1">
      <c r="A247" s="88"/>
      <c r="B247" s="82"/>
      <c r="C247" s="84" t="str">
        <f>IF(ISBLANK(INNDATA!C292),"",INNDATA!C292)</f>
        <v/>
      </c>
      <c r="D247" s="213" t="str">
        <f>IF(ISBLANK(INNDATA!D292),"",INNDATA!D292)</f>
        <v/>
      </c>
      <c r="E247" s="214"/>
      <c r="F247" s="44" t="str">
        <f>IF(ISBLANK(INNDATA!F292),"",INNDATA!H292*INNDATA!F292)</f>
        <v/>
      </c>
      <c r="G247" s="45" t="str">
        <f>IF(ISBLANK(INNDATA!F292),"",INNDATA!J292*INNDATA!F292)</f>
        <v/>
      </c>
      <c r="H247" s="45" t="str">
        <f>IF(ISBLANK(INNDATA!F292),"",INNDATA!F292*INNDATA!L292)</f>
        <v/>
      </c>
      <c r="I247" s="45" t="str">
        <f>IF(ISBLANK(INNDATA!F292),"",INNDATA!F292*INNDATA!N292)</f>
        <v/>
      </c>
      <c r="J247" s="45" t="str">
        <f>IF(ISBLANK(INNDATA!F292),"",INNDATA!F292*INNDATA!P292)</f>
        <v/>
      </c>
      <c r="K247" s="44" t="str">
        <f>IF(ISBLANK(INNDATA!F292),"",F247*INNDATA!G292)</f>
        <v/>
      </c>
      <c r="L247" s="45" t="str">
        <f>IF(ISBLANK(INNDATA!F292),"",G247*INNDATA!I292)</f>
        <v/>
      </c>
      <c r="M247" s="45" t="str">
        <f>IF(ISBLANK(INNDATA!F292),"",H247*INNDATA!K292)</f>
        <v/>
      </c>
      <c r="N247" s="45" t="str">
        <f>IF(ISBLANK(INNDATA!F292),"",I247*INNDATA!M292)</f>
        <v/>
      </c>
      <c r="O247" s="45" t="str">
        <f>IF(ISBLANK(INNDATA!F292),"",J247*INNDATA!O292)</f>
        <v/>
      </c>
      <c r="P247" s="72" t="str">
        <f>IF(ISBLANK(INNDATA!F292),"",IF(INNDATA!C33="Ja",(K247/Beregninger!L29),(K247/Beregninger!C41)))</f>
        <v/>
      </c>
      <c r="Q247" s="73" t="str">
        <f>IF(ISBLANK(INNDATA!F292),"",IF(INNDATA!C33="Ja",(L247/Beregninger!L63),(L247/Beregninger!C75)))</f>
        <v/>
      </c>
      <c r="R247" s="73" t="str">
        <f>IF(ISBLANK(INNDATA!F292),"",IF(INNDATA!C33="Ja",(M247/Beregninger!L97),(M247/Beregninger!C109)))</f>
        <v/>
      </c>
      <c r="S247" s="73" t="str">
        <f>IF(ISBLANK(INNDATA!F292),"",IF(INNDATA!C33="Ja",(N247/Beregninger!L131),(N247/Beregninger!C143)))</f>
        <v/>
      </c>
      <c r="T247" s="74" t="str">
        <f>IF(ISBLANK(INNDATA!F292),"",IF(INNDATA!C33="Ja",(O247/Beregninger!L165),(O247/Beregninger!C177)))</f>
        <v/>
      </c>
      <c r="U247" s="82"/>
      <c r="V247" s="82"/>
      <c r="W247" s="82"/>
      <c r="X247" s="88"/>
    </row>
    <row r="248" spans="1:24" ht="11.25" customHeight="1">
      <c r="A248" s="88"/>
      <c r="B248" s="82"/>
      <c r="C248" s="84" t="str">
        <f>IF(ISBLANK(INNDATA!C293),"",INNDATA!C293)</f>
        <v/>
      </c>
      <c r="D248" s="213" t="str">
        <f>IF(ISBLANK(INNDATA!D293),"",INNDATA!D293)</f>
        <v/>
      </c>
      <c r="E248" s="214"/>
      <c r="F248" s="44" t="str">
        <f>IF(ISBLANK(INNDATA!F293),"",INNDATA!H293*INNDATA!F293)</f>
        <v/>
      </c>
      <c r="G248" s="45" t="str">
        <f>IF(ISBLANK(INNDATA!F293),"",INNDATA!J293*INNDATA!F293)</f>
        <v/>
      </c>
      <c r="H248" s="45" t="str">
        <f>IF(ISBLANK(INNDATA!F293),"",INNDATA!F293*INNDATA!L293)</f>
        <v/>
      </c>
      <c r="I248" s="45" t="str">
        <f>IF(ISBLANK(INNDATA!F293),"",INNDATA!F293*INNDATA!N293)</f>
        <v/>
      </c>
      <c r="J248" s="45" t="str">
        <f>IF(ISBLANK(INNDATA!F293),"",INNDATA!F293*INNDATA!P293)</f>
        <v/>
      </c>
      <c r="K248" s="44" t="str">
        <f>IF(ISBLANK(INNDATA!F293),"",F248*INNDATA!G293)</f>
        <v/>
      </c>
      <c r="L248" s="45" t="str">
        <f>IF(ISBLANK(INNDATA!F293),"",G248*INNDATA!I293)</f>
        <v/>
      </c>
      <c r="M248" s="45" t="str">
        <f>IF(ISBLANK(INNDATA!F293),"",H248*INNDATA!K293)</f>
        <v/>
      </c>
      <c r="N248" s="45" t="str">
        <f>IF(ISBLANK(INNDATA!F293),"",I248*INNDATA!M293)</f>
        <v/>
      </c>
      <c r="O248" s="45" t="str">
        <f>IF(ISBLANK(INNDATA!F293),"",J248*INNDATA!O293)</f>
        <v/>
      </c>
      <c r="P248" s="72" t="str">
        <f>IF(ISBLANK(INNDATA!F293),"",IF(INNDATA!C33="Ja",(K248/Beregninger!L29),(K248/Beregninger!C41)))</f>
        <v/>
      </c>
      <c r="Q248" s="73" t="str">
        <f>IF(ISBLANK(INNDATA!F293),"",IF(INNDATA!C33="Ja",(L248/Beregninger!L63),(L248/Beregninger!C75)))</f>
        <v/>
      </c>
      <c r="R248" s="73" t="str">
        <f>IF(ISBLANK(INNDATA!F293),"",IF(INNDATA!C33="Ja",(M248/Beregninger!L97),(M248/Beregninger!C109)))</f>
        <v/>
      </c>
      <c r="S248" s="73" t="str">
        <f>IF(ISBLANK(INNDATA!F293),"",IF(INNDATA!C33="Ja",(N248/Beregninger!L131),(N248/Beregninger!C143)))</f>
        <v/>
      </c>
      <c r="T248" s="74" t="str">
        <f>IF(ISBLANK(INNDATA!F293),"",IF(INNDATA!C33="Ja",(O248/Beregninger!L165),(O248/Beregninger!C177)))</f>
        <v/>
      </c>
      <c r="U248" s="82"/>
      <c r="V248" s="82"/>
      <c r="W248" s="82"/>
      <c r="X248" s="88"/>
    </row>
    <row r="249" spans="1:24" ht="11.25" customHeight="1">
      <c r="A249" s="88"/>
      <c r="B249" s="82"/>
      <c r="C249" s="84" t="str">
        <f>IF(ISBLANK(INNDATA!C294),"",INNDATA!C294)</f>
        <v/>
      </c>
      <c r="D249" s="213" t="str">
        <f>IF(ISBLANK(INNDATA!D294),"",INNDATA!D294)</f>
        <v/>
      </c>
      <c r="E249" s="214"/>
      <c r="F249" s="44" t="str">
        <f>IF(ISBLANK(INNDATA!F294),"",INNDATA!H294*INNDATA!F294)</f>
        <v/>
      </c>
      <c r="G249" s="45" t="str">
        <f>IF(ISBLANK(INNDATA!F294),"",INNDATA!J294*INNDATA!F294)</f>
        <v/>
      </c>
      <c r="H249" s="45" t="str">
        <f>IF(ISBLANK(INNDATA!F294),"",INNDATA!F294*INNDATA!L294)</f>
        <v/>
      </c>
      <c r="I249" s="45" t="str">
        <f>IF(ISBLANK(INNDATA!F294),"",INNDATA!F294*INNDATA!N294)</f>
        <v/>
      </c>
      <c r="J249" s="45" t="str">
        <f>IF(ISBLANK(INNDATA!F294),"",INNDATA!F294*INNDATA!P294)</f>
        <v/>
      </c>
      <c r="K249" s="44" t="str">
        <f>IF(ISBLANK(INNDATA!F294),"",F249*INNDATA!G294)</f>
        <v/>
      </c>
      <c r="L249" s="45" t="str">
        <f>IF(ISBLANK(INNDATA!F294),"",G249*INNDATA!I294)</f>
        <v/>
      </c>
      <c r="M249" s="45" t="str">
        <f>IF(ISBLANK(INNDATA!F294),"",H249*INNDATA!K294)</f>
        <v/>
      </c>
      <c r="N249" s="45" t="str">
        <f>IF(ISBLANK(INNDATA!F294),"",I249*INNDATA!M294)</f>
        <v/>
      </c>
      <c r="O249" s="45" t="str">
        <f>IF(ISBLANK(INNDATA!F294),"",J249*INNDATA!O294)</f>
        <v/>
      </c>
      <c r="P249" s="72" t="str">
        <f>IF(ISBLANK(INNDATA!F294),"",IF(INNDATA!C33="Ja",(K249/Beregninger!L29),(K249/Beregninger!C41)))</f>
        <v/>
      </c>
      <c r="Q249" s="73" t="str">
        <f>IF(ISBLANK(INNDATA!F294),"",IF(INNDATA!C33="Ja",(L249/Beregninger!L63),(L249/Beregninger!C75)))</f>
        <v/>
      </c>
      <c r="R249" s="73" t="str">
        <f>IF(ISBLANK(INNDATA!F294),"",IF(INNDATA!C33="Ja",(M249/Beregninger!L97),(M249/Beregninger!C109)))</f>
        <v/>
      </c>
      <c r="S249" s="73" t="str">
        <f>IF(ISBLANK(INNDATA!F294),"",IF(INNDATA!C33="Ja",(N249/Beregninger!L131),(N249/Beregninger!C143)))</f>
        <v/>
      </c>
      <c r="T249" s="74" t="str">
        <f>IF(ISBLANK(INNDATA!F294),"",IF(INNDATA!C33="Ja",(O249/Beregninger!L165),(O249/Beregninger!C177)))</f>
        <v/>
      </c>
      <c r="U249" s="82"/>
      <c r="V249" s="82"/>
      <c r="W249" s="82"/>
      <c r="X249" s="88"/>
    </row>
    <row r="250" spans="1:24" ht="11.25" customHeight="1">
      <c r="A250" s="88"/>
      <c r="B250" s="82"/>
      <c r="C250" s="84" t="str">
        <f>IF(ISBLANK(INNDATA!C295),"",INNDATA!C295)</f>
        <v/>
      </c>
      <c r="D250" s="213" t="str">
        <f>IF(ISBLANK(INNDATA!D295),"",INNDATA!D295)</f>
        <v/>
      </c>
      <c r="E250" s="214"/>
      <c r="F250" s="44" t="str">
        <f>IF(ISBLANK(INNDATA!F295),"",INNDATA!H295*INNDATA!F295)</f>
        <v/>
      </c>
      <c r="G250" s="45" t="str">
        <f>IF(ISBLANK(INNDATA!F295),"",INNDATA!J295*INNDATA!F295)</f>
        <v/>
      </c>
      <c r="H250" s="45" t="str">
        <f>IF(ISBLANK(INNDATA!F295),"",INNDATA!F295*INNDATA!L295)</f>
        <v/>
      </c>
      <c r="I250" s="45" t="str">
        <f>IF(ISBLANK(INNDATA!F295),"",INNDATA!F295*INNDATA!N295)</f>
        <v/>
      </c>
      <c r="J250" s="45" t="str">
        <f>IF(ISBLANK(INNDATA!F295),"",INNDATA!F295*INNDATA!P295)</f>
        <v/>
      </c>
      <c r="K250" s="44" t="str">
        <f>IF(ISBLANK(INNDATA!F295),"",F250*INNDATA!G295)</f>
        <v/>
      </c>
      <c r="L250" s="45" t="str">
        <f>IF(ISBLANK(INNDATA!F295),"",G250*INNDATA!I295)</f>
        <v/>
      </c>
      <c r="M250" s="45" t="str">
        <f>IF(ISBLANK(INNDATA!F295),"",H250*INNDATA!K295)</f>
        <v/>
      </c>
      <c r="N250" s="45" t="str">
        <f>IF(ISBLANK(INNDATA!F295),"",I250*INNDATA!M295)</f>
        <v/>
      </c>
      <c r="O250" s="45" t="str">
        <f>IF(ISBLANK(INNDATA!F295),"",J250*INNDATA!O295)</f>
        <v/>
      </c>
      <c r="P250" s="72" t="str">
        <f>IF(ISBLANK(INNDATA!F295),"",IF(INNDATA!C33="Ja",(K250/Beregninger!L29),(K250/Beregninger!C41)))</f>
        <v/>
      </c>
      <c r="Q250" s="73" t="str">
        <f>IF(ISBLANK(INNDATA!F295),"",IF(INNDATA!C33="Ja",(L250/Beregninger!L63),(L250/Beregninger!C75)))</f>
        <v/>
      </c>
      <c r="R250" s="73" t="str">
        <f>IF(ISBLANK(INNDATA!F295),"",IF(INNDATA!C33="Ja",(M250/Beregninger!L97),(M250/Beregninger!C109)))</f>
        <v/>
      </c>
      <c r="S250" s="73" t="str">
        <f>IF(ISBLANK(INNDATA!F295),"",IF(INNDATA!C33="Ja",(N250/Beregninger!L131),(N250/Beregninger!C143)))</f>
        <v/>
      </c>
      <c r="T250" s="74" t="str">
        <f>IF(ISBLANK(INNDATA!F295),"",IF(INNDATA!C33="Ja",(O250/Beregninger!L165),(O250/Beregninger!C177)))</f>
        <v/>
      </c>
      <c r="U250" s="82"/>
      <c r="V250" s="82"/>
      <c r="W250" s="82"/>
      <c r="X250" s="88"/>
    </row>
    <row r="251" spans="1:24" ht="11.25" customHeight="1">
      <c r="A251" s="88"/>
      <c r="B251" s="82"/>
      <c r="C251" s="84" t="str">
        <f>IF(ISBLANK(INNDATA!C296),"",INNDATA!C296)</f>
        <v/>
      </c>
      <c r="D251" s="213" t="str">
        <f>IF(ISBLANK(INNDATA!D296),"",INNDATA!D296)</f>
        <v/>
      </c>
      <c r="E251" s="214"/>
      <c r="F251" s="44" t="str">
        <f>IF(ISBLANK(INNDATA!F296),"",INNDATA!H296*INNDATA!F296)</f>
        <v/>
      </c>
      <c r="G251" s="45" t="str">
        <f>IF(ISBLANK(INNDATA!F296),"",INNDATA!J296*INNDATA!F296)</f>
        <v/>
      </c>
      <c r="H251" s="45" t="str">
        <f>IF(ISBLANK(INNDATA!F296),"",INNDATA!F296*INNDATA!L296)</f>
        <v/>
      </c>
      <c r="I251" s="45" t="str">
        <f>IF(ISBLANK(INNDATA!F296),"",INNDATA!F296*INNDATA!N296)</f>
        <v/>
      </c>
      <c r="J251" s="45" t="str">
        <f>IF(ISBLANK(INNDATA!F296),"",INNDATA!F296*INNDATA!P296)</f>
        <v/>
      </c>
      <c r="K251" s="44" t="str">
        <f>IF(ISBLANK(INNDATA!F296),"",F251*INNDATA!G296)</f>
        <v/>
      </c>
      <c r="L251" s="45" t="str">
        <f>IF(ISBLANK(INNDATA!F296),"",G251*INNDATA!I296)</f>
        <v/>
      </c>
      <c r="M251" s="45" t="str">
        <f>IF(ISBLANK(INNDATA!F296),"",H251*INNDATA!K296)</f>
        <v/>
      </c>
      <c r="N251" s="45" t="str">
        <f>IF(ISBLANK(INNDATA!F296),"",I251*INNDATA!M296)</f>
        <v/>
      </c>
      <c r="O251" s="45" t="str">
        <f>IF(ISBLANK(INNDATA!F296),"",J251*INNDATA!O296)</f>
        <v/>
      </c>
      <c r="P251" s="72" t="str">
        <f>IF(ISBLANK(INNDATA!F296),"",IF(INNDATA!C33="Ja",(K251/Beregninger!L29),(K251/Beregninger!C41)))</f>
        <v/>
      </c>
      <c r="Q251" s="73" t="str">
        <f>IF(ISBLANK(INNDATA!F296),"",IF(INNDATA!C33="Ja",(L251/Beregninger!L63),(L251/Beregninger!C75)))</f>
        <v/>
      </c>
      <c r="R251" s="73" t="str">
        <f>IF(ISBLANK(INNDATA!F296),"",IF(INNDATA!C33="Ja",(M251/Beregninger!L97),(M251/Beregninger!C109)))</f>
        <v/>
      </c>
      <c r="S251" s="73" t="str">
        <f>IF(ISBLANK(INNDATA!F296),"",IF(INNDATA!C33="Ja",(N251/Beregninger!L131),(N251/Beregninger!C143)))</f>
        <v/>
      </c>
      <c r="T251" s="74" t="str">
        <f>IF(ISBLANK(INNDATA!F296),"",IF(INNDATA!C33="Ja",(O251/Beregninger!L165),(O251/Beregninger!C177)))</f>
        <v/>
      </c>
      <c r="U251" s="82"/>
      <c r="V251" s="82"/>
      <c r="W251" s="82"/>
      <c r="X251" s="88"/>
    </row>
    <row r="252" spans="1:24" ht="11.25" customHeight="1">
      <c r="A252" s="88"/>
      <c r="B252" s="82"/>
      <c r="C252" s="84" t="str">
        <f>IF(ISBLANK(INNDATA!C297),"",INNDATA!C297)</f>
        <v/>
      </c>
      <c r="D252" s="213" t="str">
        <f>IF(ISBLANK(INNDATA!D297),"",INNDATA!D297)</f>
        <v/>
      </c>
      <c r="E252" s="214"/>
      <c r="F252" s="44" t="str">
        <f>IF(ISBLANK(INNDATA!F297),"",INNDATA!H297*INNDATA!F297)</f>
        <v/>
      </c>
      <c r="G252" s="45" t="str">
        <f>IF(ISBLANK(INNDATA!F297),"",INNDATA!J297*INNDATA!F297)</f>
        <v/>
      </c>
      <c r="H252" s="45" t="str">
        <f>IF(ISBLANK(INNDATA!F297),"",INNDATA!F297*INNDATA!L297)</f>
        <v/>
      </c>
      <c r="I252" s="45" t="str">
        <f>IF(ISBLANK(INNDATA!F297),"",INNDATA!F297*INNDATA!N297)</f>
        <v/>
      </c>
      <c r="J252" s="45" t="str">
        <f>IF(ISBLANK(INNDATA!F297),"",INNDATA!F297*INNDATA!P297)</f>
        <v/>
      </c>
      <c r="K252" s="44" t="str">
        <f>IF(ISBLANK(INNDATA!F297),"",F252*INNDATA!G297)</f>
        <v/>
      </c>
      <c r="L252" s="45" t="str">
        <f>IF(ISBLANK(INNDATA!F297),"",G252*INNDATA!I297)</f>
        <v/>
      </c>
      <c r="M252" s="45" t="str">
        <f>IF(ISBLANK(INNDATA!F297),"",H252*INNDATA!K297)</f>
        <v/>
      </c>
      <c r="N252" s="45" t="str">
        <f>IF(ISBLANK(INNDATA!F297),"",I252*INNDATA!M297)</f>
        <v/>
      </c>
      <c r="O252" s="45" t="str">
        <f>IF(ISBLANK(INNDATA!F297),"",J252*INNDATA!O297)</f>
        <v/>
      </c>
      <c r="P252" s="72" t="str">
        <f>IF(ISBLANK(INNDATA!F297),"",IF(INNDATA!C33="Ja",(K252/Beregninger!L29),(K252/Beregninger!C41)))</f>
        <v/>
      </c>
      <c r="Q252" s="73" t="str">
        <f>IF(ISBLANK(INNDATA!F297),"",IF(INNDATA!C33="Ja",(L252/Beregninger!L63),(L252/Beregninger!C75)))</f>
        <v/>
      </c>
      <c r="R252" s="73" t="str">
        <f>IF(ISBLANK(INNDATA!F297),"",IF(INNDATA!C33="Ja",(M252/Beregninger!L97),(M252/Beregninger!C109)))</f>
        <v/>
      </c>
      <c r="S252" s="73" t="str">
        <f>IF(ISBLANK(INNDATA!F297),"",IF(INNDATA!C33="Ja",(N252/Beregninger!L131),(N252/Beregninger!C143)))</f>
        <v/>
      </c>
      <c r="T252" s="74" t="str">
        <f>IF(ISBLANK(INNDATA!F297),"",IF(INNDATA!C33="Ja",(O252/Beregninger!L165),(O252/Beregninger!C177)))</f>
        <v/>
      </c>
      <c r="U252" s="82"/>
      <c r="V252" s="82"/>
      <c r="W252" s="82"/>
      <c r="X252" s="88"/>
    </row>
    <row r="253" spans="1:24" ht="11.25" customHeight="1">
      <c r="A253" s="88"/>
      <c r="B253" s="82"/>
      <c r="C253" s="84" t="str">
        <f>IF(ISBLANK(INNDATA!C298),"",INNDATA!C298)</f>
        <v/>
      </c>
      <c r="D253" s="213" t="str">
        <f>IF(ISBLANK(INNDATA!D298),"",INNDATA!D298)</f>
        <v/>
      </c>
      <c r="E253" s="214"/>
      <c r="F253" s="44" t="str">
        <f>IF(ISBLANK(INNDATA!F298),"",INNDATA!H298*INNDATA!F298)</f>
        <v/>
      </c>
      <c r="G253" s="45" t="str">
        <f>IF(ISBLANK(INNDATA!F298),"",INNDATA!J298*INNDATA!F298)</f>
        <v/>
      </c>
      <c r="H253" s="45" t="str">
        <f>IF(ISBLANK(INNDATA!F298),"",INNDATA!F298*INNDATA!L298)</f>
        <v/>
      </c>
      <c r="I253" s="45" t="str">
        <f>IF(ISBLANK(INNDATA!F298),"",INNDATA!F298*INNDATA!N298)</f>
        <v/>
      </c>
      <c r="J253" s="45" t="str">
        <f>IF(ISBLANK(INNDATA!F298),"",INNDATA!F298*INNDATA!P298)</f>
        <v/>
      </c>
      <c r="K253" s="44" t="str">
        <f>IF(ISBLANK(INNDATA!F298),"",F253*INNDATA!G298)</f>
        <v/>
      </c>
      <c r="L253" s="45" t="str">
        <f>IF(ISBLANK(INNDATA!F298),"",G253*INNDATA!I298)</f>
        <v/>
      </c>
      <c r="M253" s="45" t="str">
        <f>IF(ISBLANK(INNDATA!F298),"",H253*INNDATA!K298)</f>
        <v/>
      </c>
      <c r="N253" s="45" t="str">
        <f>IF(ISBLANK(INNDATA!F298),"",I253*INNDATA!M298)</f>
        <v/>
      </c>
      <c r="O253" s="45" t="str">
        <f>IF(ISBLANK(INNDATA!F298),"",J253*INNDATA!O298)</f>
        <v/>
      </c>
      <c r="P253" s="72" t="str">
        <f>IF(ISBLANK(INNDATA!F298),"",IF(INNDATA!C33="Ja",(K253/Beregninger!L29),(K253/Beregninger!C41)))</f>
        <v/>
      </c>
      <c r="Q253" s="73" t="str">
        <f>IF(ISBLANK(INNDATA!F298),"",IF(INNDATA!C33="Ja",(L253/Beregninger!L63),(L253/Beregninger!C75)))</f>
        <v/>
      </c>
      <c r="R253" s="73" t="str">
        <f>IF(ISBLANK(INNDATA!F298),"",IF(INNDATA!C33="Ja",(M253/Beregninger!L97),(M253/Beregninger!C109)))</f>
        <v/>
      </c>
      <c r="S253" s="73" t="str">
        <f>IF(ISBLANK(INNDATA!F298),"",IF(INNDATA!C33="Ja",(N253/Beregninger!L131),(N253/Beregninger!C143)))</f>
        <v/>
      </c>
      <c r="T253" s="74" t="str">
        <f>IF(ISBLANK(INNDATA!F298),"",IF(INNDATA!C33="Ja",(O253/Beregninger!L165),(O253/Beregninger!C177)))</f>
        <v/>
      </c>
      <c r="U253" s="82"/>
      <c r="V253" s="82"/>
      <c r="W253" s="82"/>
      <c r="X253" s="88"/>
    </row>
    <row r="254" spans="1:24" ht="11.25" customHeight="1">
      <c r="A254" s="88"/>
      <c r="B254" s="82"/>
      <c r="C254" s="84" t="str">
        <f>IF(ISBLANK(INNDATA!C299),"",INNDATA!C299)</f>
        <v/>
      </c>
      <c r="D254" s="213" t="str">
        <f>IF(ISBLANK(INNDATA!D299),"",INNDATA!D299)</f>
        <v/>
      </c>
      <c r="E254" s="214"/>
      <c r="F254" s="44" t="str">
        <f>IF(ISBLANK(INNDATA!F299),"",INNDATA!H299*INNDATA!F299)</f>
        <v/>
      </c>
      <c r="G254" s="45" t="str">
        <f>IF(ISBLANK(INNDATA!F299),"",INNDATA!J299*INNDATA!F299)</f>
        <v/>
      </c>
      <c r="H254" s="45" t="str">
        <f>IF(ISBLANK(INNDATA!F299),"",INNDATA!F299*INNDATA!L299)</f>
        <v/>
      </c>
      <c r="I254" s="45" t="str">
        <f>IF(ISBLANK(INNDATA!F299),"",INNDATA!F299*INNDATA!N299)</f>
        <v/>
      </c>
      <c r="J254" s="45" t="str">
        <f>IF(ISBLANK(INNDATA!F299),"",INNDATA!F299*INNDATA!P299)</f>
        <v/>
      </c>
      <c r="K254" s="44" t="str">
        <f>IF(ISBLANK(INNDATA!F299),"",F254*INNDATA!G299)</f>
        <v/>
      </c>
      <c r="L254" s="45" t="str">
        <f>IF(ISBLANK(INNDATA!F299),"",G254*INNDATA!I299)</f>
        <v/>
      </c>
      <c r="M254" s="45" t="str">
        <f>IF(ISBLANK(INNDATA!F299),"",H254*INNDATA!K299)</f>
        <v/>
      </c>
      <c r="N254" s="45" t="str">
        <f>IF(ISBLANK(INNDATA!F299),"",I254*INNDATA!M299)</f>
        <v/>
      </c>
      <c r="O254" s="45" t="str">
        <f>IF(ISBLANK(INNDATA!F299),"",J254*INNDATA!O299)</f>
        <v/>
      </c>
      <c r="P254" s="72" t="str">
        <f>IF(ISBLANK(INNDATA!F299),"",IF(INNDATA!C33="Ja",(K254/Beregninger!L29),(K254/Beregninger!C41)))</f>
        <v/>
      </c>
      <c r="Q254" s="73" t="str">
        <f>IF(ISBLANK(INNDATA!F299),"",IF(INNDATA!C33="Ja",(L254/Beregninger!L63),(L254/Beregninger!C75)))</f>
        <v/>
      </c>
      <c r="R254" s="73" t="str">
        <f>IF(ISBLANK(INNDATA!F299),"",IF(INNDATA!C33="Ja",(M254/Beregninger!L97),(M254/Beregninger!C109)))</f>
        <v/>
      </c>
      <c r="S254" s="73" t="str">
        <f>IF(ISBLANK(INNDATA!F299),"",IF(INNDATA!C33="Ja",(N254/Beregninger!L131),(N254/Beregninger!C143)))</f>
        <v/>
      </c>
      <c r="T254" s="74" t="str">
        <f>IF(ISBLANK(INNDATA!F299),"",IF(INNDATA!C33="Ja",(O254/Beregninger!L165),(O254/Beregninger!C177)))</f>
        <v/>
      </c>
      <c r="U254" s="82"/>
      <c r="V254" s="82"/>
      <c r="W254" s="82"/>
      <c r="X254" s="88"/>
    </row>
    <row r="255" spans="1:24" ht="11.25" customHeight="1">
      <c r="A255" s="88"/>
      <c r="B255" s="82"/>
      <c r="C255" s="84" t="str">
        <f>IF(ISBLANK(INNDATA!C300),"",INNDATA!C300)</f>
        <v/>
      </c>
      <c r="D255" s="213" t="str">
        <f>IF(ISBLANK(INNDATA!D300),"",INNDATA!D300)</f>
        <v/>
      </c>
      <c r="E255" s="214"/>
      <c r="F255" s="44" t="str">
        <f>IF(ISBLANK(INNDATA!F300),"",INNDATA!H300*INNDATA!F300)</f>
        <v/>
      </c>
      <c r="G255" s="45" t="str">
        <f>IF(ISBLANK(INNDATA!F300),"",INNDATA!J300*INNDATA!F300)</f>
        <v/>
      </c>
      <c r="H255" s="45" t="str">
        <f>IF(ISBLANK(INNDATA!F300),"",INNDATA!F300*INNDATA!L300)</f>
        <v/>
      </c>
      <c r="I255" s="45" t="str">
        <f>IF(ISBLANK(INNDATA!F300),"",INNDATA!F300*INNDATA!N300)</f>
        <v/>
      </c>
      <c r="J255" s="45" t="str">
        <f>IF(ISBLANK(INNDATA!F300),"",INNDATA!F300*INNDATA!P300)</f>
        <v/>
      </c>
      <c r="K255" s="44" t="str">
        <f>IF(ISBLANK(INNDATA!F300),"",F255*INNDATA!G300)</f>
        <v/>
      </c>
      <c r="L255" s="45" t="str">
        <f>IF(ISBLANK(INNDATA!F300),"",G255*INNDATA!I300)</f>
        <v/>
      </c>
      <c r="M255" s="45" t="str">
        <f>IF(ISBLANK(INNDATA!F300),"",H255*INNDATA!K300)</f>
        <v/>
      </c>
      <c r="N255" s="45" t="str">
        <f>IF(ISBLANK(INNDATA!F300),"",I255*INNDATA!M300)</f>
        <v/>
      </c>
      <c r="O255" s="45" t="str">
        <f>IF(ISBLANK(INNDATA!F300),"",J255*INNDATA!O300)</f>
        <v/>
      </c>
      <c r="P255" s="72" t="str">
        <f>IF(ISBLANK(INNDATA!F300),"",IF(INNDATA!C33="Ja",(K255/Beregninger!L29),(K255/Beregninger!C41)))</f>
        <v/>
      </c>
      <c r="Q255" s="73" t="str">
        <f>IF(ISBLANK(INNDATA!F300),"",IF(INNDATA!C33="Ja",(L255/Beregninger!L63),(L255/Beregninger!C75)))</f>
        <v/>
      </c>
      <c r="R255" s="73" t="str">
        <f>IF(ISBLANK(INNDATA!F300),"",IF(INNDATA!C33="Ja",(M255/Beregninger!L97),(M255/Beregninger!C109)))</f>
        <v/>
      </c>
      <c r="S255" s="73" t="str">
        <f>IF(ISBLANK(INNDATA!F300),"",IF(INNDATA!C33="Ja",(N255/Beregninger!L131),(N255/Beregninger!C143)))</f>
        <v/>
      </c>
      <c r="T255" s="74" t="str">
        <f>IF(ISBLANK(INNDATA!F300),"",IF(INNDATA!C33="Ja",(O255/Beregninger!L165),(O255/Beregninger!C177)))</f>
        <v/>
      </c>
      <c r="U255" s="82"/>
      <c r="V255" s="82"/>
      <c r="W255" s="82"/>
      <c r="X255" s="88"/>
    </row>
    <row r="256" spans="1:24" ht="11.25" customHeight="1">
      <c r="A256" s="88"/>
      <c r="B256" s="82"/>
      <c r="C256" s="84" t="str">
        <f>IF(ISBLANK(INNDATA!C301),"",INNDATA!C301)</f>
        <v/>
      </c>
      <c r="D256" s="213" t="str">
        <f>IF(ISBLANK(INNDATA!D301),"",INNDATA!D301)</f>
        <v/>
      </c>
      <c r="E256" s="214"/>
      <c r="F256" s="44" t="str">
        <f>IF(ISBLANK(INNDATA!F301),"",INNDATA!H301*INNDATA!F301)</f>
        <v/>
      </c>
      <c r="G256" s="45" t="str">
        <f>IF(ISBLANK(INNDATA!F301),"",INNDATA!J301*INNDATA!F301)</f>
        <v/>
      </c>
      <c r="H256" s="45" t="str">
        <f>IF(ISBLANK(INNDATA!F301),"",INNDATA!F301*INNDATA!L301)</f>
        <v/>
      </c>
      <c r="I256" s="45" t="str">
        <f>IF(ISBLANK(INNDATA!F301),"",INNDATA!F301*INNDATA!N301)</f>
        <v/>
      </c>
      <c r="J256" s="45" t="str">
        <f>IF(ISBLANK(INNDATA!F301),"",INNDATA!F301*INNDATA!P301)</f>
        <v/>
      </c>
      <c r="K256" s="44" t="str">
        <f>IF(ISBLANK(INNDATA!F301),"",F256*INNDATA!G301)</f>
        <v/>
      </c>
      <c r="L256" s="45" t="str">
        <f>IF(ISBLANK(INNDATA!F301),"",G256*INNDATA!I301)</f>
        <v/>
      </c>
      <c r="M256" s="45" t="str">
        <f>IF(ISBLANK(INNDATA!F301),"",H256*INNDATA!K301)</f>
        <v/>
      </c>
      <c r="N256" s="45" t="str">
        <f>IF(ISBLANK(INNDATA!F301),"",I256*INNDATA!M301)</f>
        <v/>
      </c>
      <c r="O256" s="45" t="str">
        <f>IF(ISBLANK(INNDATA!F301),"",J256*INNDATA!O301)</f>
        <v/>
      </c>
      <c r="P256" s="72" t="str">
        <f>IF(ISBLANK(INNDATA!F301),"",IF(INNDATA!C33="Ja",(K256/Beregninger!L29),(K256/Beregninger!C41)))</f>
        <v/>
      </c>
      <c r="Q256" s="73" t="str">
        <f>IF(ISBLANK(INNDATA!F301),"",IF(INNDATA!C33="Ja",(L256/Beregninger!L63),(L256/Beregninger!C75)))</f>
        <v/>
      </c>
      <c r="R256" s="73" t="str">
        <f>IF(ISBLANK(INNDATA!F301),"",IF(INNDATA!C33="Ja",(M256/Beregninger!L97),(M256/Beregninger!C109)))</f>
        <v/>
      </c>
      <c r="S256" s="73" t="str">
        <f>IF(ISBLANK(INNDATA!F301),"",IF(INNDATA!C33="Ja",(N256/Beregninger!L131),(N256/Beregninger!C143)))</f>
        <v/>
      </c>
      <c r="T256" s="74" t="str">
        <f>IF(ISBLANK(INNDATA!F301),"",IF(INNDATA!C33="Ja",(O256/Beregninger!L165),(O256/Beregninger!C177)))</f>
        <v/>
      </c>
      <c r="U256" s="82"/>
      <c r="V256" s="82"/>
      <c r="W256" s="82"/>
      <c r="X256" s="88"/>
    </row>
    <row r="257" spans="1:24" ht="11.25" customHeight="1">
      <c r="A257" s="88"/>
      <c r="B257" s="82"/>
      <c r="C257" s="84" t="str">
        <f>IF(ISBLANK(INNDATA!C302),"",INNDATA!C302)</f>
        <v/>
      </c>
      <c r="D257" s="213" t="str">
        <f>IF(ISBLANK(INNDATA!D302),"",INNDATA!D302)</f>
        <v/>
      </c>
      <c r="E257" s="214"/>
      <c r="F257" s="44" t="str">
        <f>IF(ISBLANK(INNDATA!F302),"",INNDATA!H302*INNDATA!F302)</f>
        <v/>
      </c>
      <c r="G257" s="45" t="str">
        <f>IF(ISBLANK(INNDATA!F302),"",INNDATA!J302*INNDATA!F302)</f>
        <v/>
      </c>
      <c r="H257" s="45" t="str">
        <f>IF(ISBLANK(INNDATA!F302),"",INNDATA!F302*INNDATA!L302)</f>
        <v/>
      </c>
      <c r="I257" s="45" t="str">
        <f>IF(ISBLANK(INNDATA!F302),"",INNDATA!F302*INNDATA!N302)</f>
        <v/>
      </c>
      <c r="J257" s="45" t="str">
        <f>IF(ISBLANK(INNDATA!F302),"",INNDATA!F302*INNDATA!P302)</f>
        <v/>
      </c>
      <c r="K257" s="44" t="str">
        <f>IF(ISBLANK(INNDATA!F302),"",F257*INNDATA!G302)</f>
        <v/>
      </c>
      <c r="L257" s="45" t="str">
        <f>IF(ISBLANK(INNDATA!F302),"",G257*INNDATA!I302)</f>
        <v/>
      </c>
      <c r="M257" s="45" t="str">
        <f>IF(ISBLANK(INNDATA!F302),"",H257*INNDATA!K302)</f>
        <v/>
      </c>
      <c r="N257" s="45" t="str">
        <f>IF(ISBLANK(INNDATA!F302),"",I257*INNDATA!M302)</f>
        <v/>
      </c>
      <c r="O257" s="45" t="str">
        <f>IF(ISBLANK(INNDATA!F302),"",J257*INNDATA!O302)</f>
        <v/>
      </c>
      <c r="P257" s="72" t="str">
        <f>IF(ISBLANK(INNDATA!F302),"",IF(INNDATA!C33="Ja",(K257/Beregninger!L29),(K257/Beregninger!C41)))</f>
        <v/>
      </c>
      <c r="Q257" s="73" t="str">
        <f>IF(ISBLANK(INNDATA!F302),"",IF(INNDATA!C33="Ja",(L257/Beregninger!L63),(L257/Beregninger!C75)))</f>
        <v/>
      </c>
      <c r="R257" s="73" t="str">
        <f>IF(ISBLANK(INNDATA!F302),"",IF(INNDATA!C33="Ja",(M257/Beregninger!L97),(M257/Beregninger!C109)))</f>
        <v/>
      </c>
      <c r="S257" s="73" t="str">
        <f>IF(ISBLANK(INNDATA!F302),"",IF(INNDATA!C33="Ja",(N257/Beregninger!L131),(N257/Beregninger!C143)))</f>
        <v/>
      </c>
      <c r="T257" s="74" t="str">
        <f>IF(ISBLANK(INNDATA!F302),"",IF(INNDATA!C33="Ja",(O257/Beregninger!L165),(O257/Beregninger!C177)))</f>
        <v/>
      </c>
      <c r="U257" s="82"/>
      <c r="V257" s="82"/>
      <c r="W257" s="82"/>
      <c r="X257" s="88"/>
    </row>
    <row r="258" spans="1:24" ht="11.25" customHeight="1">
      <c r="A258" s="88"/>
      <c r="B258" s="82"/>
      <c r="C258" s="84" t="str">
        <f>IF(ISBLANK(INNDATA!C303),"",INNDATA!C303)</f>
        <v/>
      </c>
      <c r="D258" s="213" t="str">
        <f>IF(ISBLANK(INNDATA!D303),"",INNDATA!D303)</f>
        <v/>
      </c>
      <c r="E258" s="214"/>
      <c r="F258" s="44" t="str">
        <f>IF(ISBLANK(INNDATA!F303),"",INNDATA!H303*INNDATA!F303)</f>
        <v/>
      </c>
      <c r="G258" s="45" t="str">
        <f>IF(ISBLANK(INNDATA!F303),"",INNDATA!J303*INNDATA!F303)</f>
        <v/>
      </c>
      <c r="H258" s="45" t="str">
        <f>IF(ISBLANK(INNDATA!F303),"",INNDATA!F303*INNDATA!L303)</f>
        <v/>
      </c>
      <c r="I258" s="45" t="str">
        <f>IF(ISBLANK(INNDATA!F303),"",INNDATA!F303*INNDATA!N303)</f>
        <v/>
      </c>
      <c r="J258" s="45" t="str">
        <f>IF(ISBLANK(INNDATA!F303),"",INNDATA!F303*INNDATA!P303)</f>
        <v/>
      </c>
      <c r="K258" s="44" t="str">
        <f>IF(ISBLANK(INNDATA!F303),"",F258*INNDATA!G303)</f>
        <v/>
      </c>
      <c r="L258" s="45" t="str">
        <f>IF(ISBLANK(INNDATA!F303),"",G258*INNDATA!I303)</f>
        <v/>
      </c>
      <c r="M258" s="45" t="str">
        <f>IF(ISBLANK(INNDATA!F303),"",H258*INNDATA!K303)</f>
        <v/>
      </c>
      <c r="N258" s="45" t="str">
        <f>IF(ISBLANK(INNDATA!F303),"",I258*INNDATA!M303)</f>
        <v/>
      </c>
      <c r="O258" s="45" t="str">
        <f>IF(ISBLANK(INNDATA!F303),"",J258*INNDATA!O303)</f>
        <v/>
      </c>
      <c r="P258" s="72" t="str">
        <f>IF(ISBLANK(INNDATA!F303),"",IF(INNDATA!C33="Ja",(K258/Beregninger!L29),(K258/Beregninger!C41)))</f>
        <v/>
      </c>
      <c r="Q258" s="73" t="str">
        <f>IF(ISBLANK(INNDATA!F303),"",IF(INNDATA!C33="Ja",(L258/Beregninger!L63),(L258/Beregninger!C75)))</f>
        <v/>
      </c>
      <c r="R258" s="73" t="str">
        <f>IF(ISBLANK(INNDATA!F303),"",IF(INNDATA!C33="Ja",(M258/Beregninger!L97),(M258/Beregninger!C109)))</f>
        <v/>
      </c>
      <c r="S258" s="73" t="str">
        <f>IF(ISBLANK(INNDATA!F303),"",IF(INNDATA!C33="Ja",(N258/Beregninger!L131),(N258/Beregninger!C143)))</f>
        <v/>
      </c>
      <c r="T258" s="74" t="str">
        <f>IF(ISBLANK(INNDATA!F303),"",IF(INNDATA!C33="Ja",(O258/Beregninger!L165),(O258/Beregninger!C177)))</f>
        <v/>
      </c>
      <c r="U258" s="82"/>
      <c r="V258" s="82"/>
      <c r="W258" s="82"/>
      <c r="X258" s="88"/>
    </row>
    <row r="259" spans="1:24" ht="11.25" customHeight="1">
      <c r="A259" s="88"/>
      <c r="B259" s="82"/>
      <c r="C259" s="84" t="str">
        <f>IF(ISBLANK(INNDATA!C304),"",INNDATA!C304)</f>
        <v/>
      </c>
      <c r="D259" s="213" t="str">
        <f>IF(ISBLANK(INNDATA!D304),"",INNDATA!D304)</f>
        <v/>
      </c>
      <c r="E259" s="214"/>
      <c r="F259" s="44" t="str">
        <f>IF(ISBLANK(INNDATA!F304),"",INNDATA!H304*INNDATA!F304)</f>
        <v/>
      </c>
      <c r="G259" s="45" t="str">
        <f>IF(ISBLANK(INNDATA!F304),"",INNDATA!J304*INNDATA!F304)</f>
        <v/>
      </c>
      <c r="H259" s="45" t="str">
        <f>IF(ISBLANK(INNDATA!F304),"",INNDATA!F304*INNDATA!L304)</f>
        <v/>
      </c>
      <c r="I259" s="45" t="str">
        <f>IF(ISBLANK(INNDATA!F304),"",INNDATA!F304*INNDATA!N304)</f>
        <v/>
      </c>
      <c r="J259" s="45" t="str">
        <f>IF(ISBLANK(INNDATA!F304),"",INNDATA!F304*INNDATA!P304)</f>
        <v/>
      </c>
      <c r="K259" s="44" t="str">
        <f>IF(ISBLANK(INNDATA!F304),"",F259*INNDATA!G304)</f>
        <v/>
      </c>
      <c r="L259" s="45" t="str">
        <f>IF(ISBLANK(INNDATA!F304),"",G259*INNDATA!I304)</f>
        <v/>
      </c>
      <c r="M259" s="45" t="str">
        <f>IF(ISBLANK(INNDATA!F304),"",H259*INNDATA!K304)</f>
        <v/>
      </c>
      <c r="N259" s="45" t="str">
        <f>IF(ISBLANK(INNDATA!F304),"",I259*INNDATA!M304)</f>
        <v/>
      </c>
      <c r="O259" s="45" t="str">
        <f>IF(ISBLANK(INNDATA!F304),"",J259*INNDATA!O304)</f>
        <v/>
      </c>
      <c r="P259" s="72" t="str">
        <f>IF(ISBLANK(INNDATA!F304),"",IF(INNDATA!C33="Ja",(K259/Beregninger!L29),(K259/Beregninger!C41)))</f>
        <v/>
      </c>
      <c r="Q259" s="73" t="str">
        <f>IF(ISBLANK(INNDATA!F304),"",IF(INNDATA!C33="Ja",(L259/Beregninger!L63),(L259/Beregninger!C75)))</f>
        <v/>
      </c>
      <c r="R259" s="73" t="str">
        <f>IF(ISBLANK(INNDATA!F304),"",IF(INNDATA!C33="Ja",(M259/Beregninger!L97),(M259/Beregninger!C109)))</f>
        <v/>
      </c>
      <c r="S259" s="73" t="str">
        <f>IF(ISBLANK(INNDATA!F304),"",IF(INNDATA!C33="Ja",(N259/Beregninger!L131),(N259/Beregninger!C143)))</f>
        <v/>
      </c>
      <c r="T259" s="74" t="str">
        <f>IF(ISBLANK(INNDATA!F304),"",IF(INNDATA!C33="Ja",(O259/Beregninger!L165),(O259/Beregninger!C177)))</f>
        <v/>
      </c>
      <c r="U259" s="82"/>
      <c r="V259" s="82"/>
      <c r="W259" s="82"/>
      <c r="X259" s="88"/>
    </row>
    <row r="260" spans="1:24" ht="11.25" customHeight="1">
      <c r="A260" s="88"/>
      <c r="B260" s="82"/>
      <c r="C260" s="84" t="str">
        <f>IF(ISBLANK(INNDATA!C305),"",INNDATA!C305)</f>
        <v/>
      </c>
      <c r="D260" s="213" t="str">
        <f>IF(ISBLANK(INNDATA!D305),"",INNDATA!D305)</f>
        <v/>
      </c>
      <c r="E260" s="214"/>
      <c r="F260" s="44" t="str">
        <f>IF(ISBLANK(INNDATA!F305),"",INNDATA!H305*INNDATA!F305)</f>
        <v/>
      </c>
      <c r="G260" s="45" t="str">
        <f>IF(ISBLANK(INNDATA!F305),"",INNDATA!J305*INNDATA!F305)</f>
        <v/>
      </c>
      <c r="H260" s="45" t="str">
        <f>IF(ISBLANK(INNDATA!F305),"",INNDATA!F305*INNDATA!L305)</f>
        <v/>
      </c>
      <c r="I260" s="45" t="str">
        <f>IF(ISBLANK(INNDATA!F305),"",INNDATA!F305*INNDATA!N305)</f>
        <v/>
      </c>
      <c r="J260" s="45" t="str">
        <f>IF(ISBLANK(INNDATA!F305),"",INNDATA!F305*INNDATA!P305)</f>
        <v/>
      </c>
      <c r="K260" s="44" t="str">
        <f>IF(ISBLANK(INNDATA!F305),"",F260*INNDATA!G305)</f>
        <v/>
      </c>
      <c r="L260" s="45" t="str">
        <f>IF(ISBLANK(INNDATA!F305),"",G260*INNDATA!I305)</f>
        <v/>
      </c>
      <c r="M260" s="45" t="str">
        <f>IF(ISBLANK(INNDATA!F305),"",H260*INNDATA!K305)</f>
        <v/>
      </c>
      <c r="N260" s="45" t="str">
        <f>IF(ISBLANK(INNDATA!F305),"",I260*INNDATA!M305)</f>
        <v/>
      </c>
      <c r="O260" s="45" t="str">
        <f>IF(ISBLANK(INNDATA!F305),"",J260*INNDATA!O305)</f>
        <v/>
      </c>
      <c r="P260" s="72" t="str">
        <f>IF(ISBLANK(INNDATA!F305),"",IF(INNDATA!C33="Ja",(K260/Beregninger!L29),(K260/Beregninger!C41)))</f>
        <v/>
      </c>
      <c r="Q260" s="73" t="str">
        <f>IF(ISBLANK(INNDATA!F305),"",IF(INNDATA!C33="Ja",(L260/Beregninger!L63),(L260/Beregninger!C75)))</f>
        <v/>
      </c>
      <c r="R260" s="73" t="str">
        <f>IF(ISBLANK(INNDATA!F305),"",IF(INNDATA!C33="Ja",(M260/Beregninger!L97),(M260/Beregninger!C109)))</f>
        <v/>
      </c>
      <c r="S260" s="73" t="str">
        <f>IF(ISBLANK(INNDATA!F305),"",IF(INNDATA!C33="Ja",(N260/Beregninger!L131),(N260/Beregninger!C143)))</f>
        <v/>
      </c>
      <c r="T260" s="74" t="str">
        <f>IF(ISBLANK(INNDATA!F305),"",IF(INNDATA!C33="Ja",(O260/Beregninger!L165),(O260/Beregninger!C177)))</f>
        <v/>
      </c>
      <c r="U260" s="82"/>
      <c r="V260" s="82"/>
      <c r="W260" s="82"/>
      <c r="X260" s="88"/>
    </row>
    <row r="261" spans="1:24" ht="11.25" customHeight="1">
      <c r="A261" s="88"/>
      <c r="B261" s="82"/>
      <c r="C261" s="85" t="str">
        <f>IF(ISBLANK(INNDATA!C306),"",INNDATA!C306)</f>
        <v/>
      </c>
      <c r="D261" s="215" t="str">
        <f>IF(ISBLANK(INNDATA!D306),"",INNDATA!D306)</f>
        <v/>
      </c>
      <c r="E261" s="216"/>
      <c r="F261" s="44" t="str">
        <f>IF(ISBLANK(INNDATA!F306),"",INNDATA!H306*INNDATA!F306)</f>
        <v/>
      </c>
      <c r="G261" s="45" t="str">
        <f>IF(ISBLANK(INNDATA!F306),"",INNDATA!J306*INNDATA!F306)</f>
        <v/>
      </c>
      <c r="H261" s="45" t="str">
        <f>IF(ISBLANK(INNDATA!F306),"",INNDATA!F306*INNDATA!L306)</f>
        <v/>
      </c>
      <c r="I261" s="45" t="str">
        <f>IF(ISBLANK(INNDATA!F306),"",INNDATA!F306*INNDATA!N306)</f>
        <v/>
      </c>
      <c r="J261" s="45" t="str">
        <f>IF(ISBLANK(INNDATA!F306),"",INNDATA!F306*INNDATA!P306)</f>
        <v/>
      </c>
      <c r="K261" s="44" t="str">
        <f>IF(ISBLANK(INNDATA!F306),"",F261*INNDATA!G306)</f>
        <v/>
      </c>
      <c r="L261" s="45" t="str">
        <f>IF(ISBLANK(INNDATA!F306),"",G261*INNDATA!I306)</f>
        <v/>
      </c>
      <c r="M261" s="45" t="str">
        <f>IF(ISBLANK(INNDATA!F306),"",H261*INNDATA!K306)</f>
        <v/>
      </c>
      <c r="N261" s="45" t="str">
        <f>IF(ISBLANK(INNDATA!F306),"",I261*INNDATA!M306)</f>
        <v/>
      </c>
      <c r="O261" s="45" t="str">
        <f>IF(ISBLANK(INNDATA!F306),"",J261*INNDATA!O306)</f>
        <v/>
      </c>
      <c r="P261" s="50" t="str">
        <f>IF(ISBLANK(INNDATA!F306),"",IF(INNDATA!C33="Ja",(K261/Beregninger!L29),(K261/Beregninger!C41)))</f>
        <v/>
      </c>
      <c r="Q261" s="51" t="str">
        <f>IF(ISBLANK(INNDATA!F306),"",IF(INNDATA!C33="Ja",(L261/Beregninger!L63),(L261/Beregninger!C75)))</f>
        <v/>
      </c>
      <c r="R261" s="51" t="str">
        <f>IF(ISBLANK(INNDATA!F306),"",IF(INNDATA!C33="Ja",(M261/Beregninger!L97),(M261/Beregninger!C109)))</f>
        <v/>
      </c>
      <c r="S261" s="51" t="str">
        <f>IF(ISBLANK(INNDATA!F306),"",IF(INNDATA!C33="Ja",(N261/Beregninger!L131),(N261/Beregninger!C143)))</f>
        <v/>
      </c>
      <c r="T261" s="74" t="str">
        <f>IF(ISBLANK(INNDATA!F306),"",IF(INNDATA!C33="Ja",(O261/Beregninger!L165),(O261/Beregninger!C177)))</f>
        <v/>
      </c>
      <c r="U261" s="82"/>
      <c r="V261" s="82"/>
      <c r="W261" s="82"/>
      <c r="X261" s="88"/>
    </row>
    <row r="262" spans="1:24" ht="11.25" customHeight="1" thickBot="1">
      <c r="A262" s="88"/>
      <c r="B262" s="82"/>
      <c r="C262" s="82"/>
      <c r="E262" s="101" t="s">
        <v>31</v>
      </c>
      <c r="F262" s="76">
        <f aca="true" t="shared" si="1" ref="F262:T262">SUM(F193:F261)</f>
        <v>0</v>
      </c>
      <c r="G262" s="77">
        <f t="shared" si="1"/>
        <v>0</v>
      </c>
      <c r="H262" s="77">
        <f t="shared" si="1"/>
        <v>0</v>
      </c>
      <c r="I262" s="77">
        <f t="shared" si="1"/>
        <v>0</v>
      </c>
      <c r="J262" s="78">
        <f t="shared" si="1"/>
        <v>0</v>
      </c>
      <c r="K262" s="54">
        <f t="shared" si="1"/>
        <v>0</v>
      </c>
      <c r="L262" s="55">
        <f t="shared" si="1"/>
        <v>0</v>
      </c>
      <c r="M262" s="55">
        <f t="shared" si="1"/>
        <v>0</v>
      </c>
      <c r="N262" s="55">
        <f t="shared" si="1"/>
        <v>0</v>
      </c>
      <c r="O262" s="56">
        <f t="shared" si="1"/>
        <v>0</v>
      </c>
      <c r="P262" s="57">
        <f t="shared" si="1"/>
        <v>0</v>
      </c>
      <c r="Q262" s="57">
        <f t="shared" si="1"/>
        <v>0</v>
      </c>
      <c r="R262" s="57">
        <f t="shared" si="1"/>
        <v>0</v>
      </c>
      <c r="S262" s="57">
        <f t="shared" si="1"/>
        <v>0</v>
      </c>
      <c r="T262" s="57">
        <f t="shared" si="1"/>
        <v>0</v>
      </c>
      <c r="U262" s="82"/>
      <c r="V262" s="82"/>
      <c r="W262" s="82"/>
      <c r="X262" s="88"/>
    </row>
    <row r="263" spans="1:24" ht="11.25" customHeight="1" thickTop="1">
      <c r="A263" s="88"/>
      <c r="B263" s="82"/>
      <c r="C263" s="82"/>
      <c r="D263" s="82"/>
      <c r="E263" s="82"/>
      <c r="F263" s="82"/>
      <c r="G263" s="82"/>
      <c r="H263" s="82"/>
      <c r="I263" s="82"/>
      <c r="J263" s="82"/>
      <c r="K263" s="82"/>
      <c r="L263" s="82"/>
      <c r="M263" s="82"/>
      <c r="N263" s="82"/>
      <c r="O263" s="82"/>
      <c r="P263" s="82"/>
      <c r="Q263" s="82"/>
      <c r="R263" s="82"/>
      <c r="S263" s="82"/>
      <c r="T263" s="82"/>
      <c r="U263" s="82"/>
      <c r="V263" s="82"/>
      <c r="W263" s="82"/>
      <c r="X263" s="88"/>
    </row>
    <row r="264" spans="1:24" ht="11.25" customHeight="1">
      <c r="A264" s="88"/>
      <c r="B264" s="82"/>
      <c r="C264" s="82"/>
      <c r="D264" s="82"/>
      <c r="E264" s="82"/>
      <c r="F264" s="82"/>
      <c r="G264" s="82"/>
      <c r="H264" s="82"/>
      <c r="I264" s="82"/>
      <c r="J264" s="82"/>
      <c r="K264" s="82"/>
      <c r="L264" s="82"/>
      <c r="M264" s="82"/>
      <c r="N264" s="82"/>
      <c r="O264" s="82"/>
      <c r="P264" s="82"/>
      <c r="Q264" s="82"/>
      <c r="R264" s="82"/>
      <c r="S264" s="82"/>
      <c r="T264" s="82"/>
      <c r="U264" s="82"/>
      <c r="V264" s="82"/>
      <c r="W264" s="82"/>
      <c r="X264" s="88"/>
    </row>
    <row r="265" spans="1:24" ht="11.25" customHeight="1">
      <c r="A265" s="88"/>
      <c r="B265" s="82"/>
      <c r="C265" s="82"/>
      <c r="D265" s="82"/>
      <c r="E265" s="82"/>
      <c r="F265" s="82"/>
      <c r="G265" s="82"/>
      <c r="H265" s="82"/>
      <c r="I265" s="82"/>
      <c r="J265" s="82"/>
      <c r="K265" s="82"/>
      <c r="L265" s="82"/>
      <c r="M265" s="82"/>
      <c r="N265" s="82"/>
      <c r="O265" s="82"/>
      <c r="P265" s="82"/>
      <c r="Q265" s="82"/>
      <c r="R265" s="82"/>
      <c r="S265" s="82"/>
      <c r="T265" s="82"/>
      <c r="U265" s="82"/>
      <c r="V265" s="82"/>
      <c r="W265" s="82"/>
      <c r="X265" s="88"/>
    </row>
    <row r="266" spans="1:24" ht="11.25" customHeight="1">
      <c r="A266" s="88"/>
      <c r="B266" s="82"/>
      <c r="C266" s="82"/>
      <c r="D266" s="82"/>
      <c r="E266" s="82"/>
      <c r="F266" s="82"/>
      <c r="G266" s="82"/>
      <c r="H266" s="82"/>
      <c r="I266" s="82"/>
      <c r="J266" s="82"/>
      <c r="K266" s="82"/>
      <c r="L266" s="82"/>
      <c r="M266" s="82"/>
      <c r="N266" s="82"/>
      <c r="O266" s="82"/>
      <c r="P266" s="82"/>
      <c r="Q266" s="82"/>
      <c r="R266" s="82"/>
      <c r="S266" s="82"/>
      <c r="T266" s="82"/>
      <c r="U266" s="82"/>
      <c r="V266" s="82"/>
      <c r="W266" s="82"/>
      <c r="X266" s="88"/>
    </row>
    <row r="267" spans="1:24" ht="11.25" customHeight="1">
      <c r="A267" s="88"/>
      <c r="B267" s="82"/>
      <c r="E267" s="82"/>
      <c r="F267" s="82"/>
      <c r="G267" s="82"/>
      <c r="H267" s="82"/>
      <c r="I267" s="82"/>
      <c r="J267" s="82"/>
      <c r="K267" s="82"/>
      <c r="L267" s="82"/>
      <c r="M267" s="82"/>
      <c r="N267" s="82"/>
      <c r="O267" s="82"/>
      <c r="P267" s="82"/>
      <c r="Q267" s="82"/>
      <c r="R267" s="82"/>
      <c r="S267" s="82"/>
      <c r="T267" s="82"/>
      <c r="U267" s="82"/>
      <c r="V267" s="82"/>
      <c r="W267" s="82"/>
      <c r="X267" s="88"/>
    </row>
    <row r="268" spans="1:24" ht="11.25" customHeight="1">
      <c r="A268" s="88"/>
      <c r="B268" s="82"/>
      <c r="C268" s="82"/>
      <c r="D268" s="82"/>
      <c r="E268" s="82"/>
      <c r="F268" s="82"/>
      <c r="G268" s="82"/>
      <c r="H268" s="82"/>
      <c r="I268" s="82"/>
      <c r="J268" s="82"/>
      <c r="K268" s="82"/>
      <c r="L268" s="82"/>
      <c r="M268" s="82"/>
      <c r="N268" s="82"/>
      <c r="O268" s="82"/>
      <c r="P268" s="82"/>
      <c r="Q268" s="82"/>
      <c r="R268" s="82"/>
      <c r="S268" s="82"/>
      <c r="T268" s="82"/>
      <c r="U268" s="82"/>
      <c r="V268" s="82"/>
      <c r="W268" s="82"/>
      <c r="X268" s="88"/>
    </row>
    <row r="269" spans="1:24" ht="11.25" customHeight="1">
      <c r="A269" s="88"/>
      <c r="B269" s="82"/>
      <c r="C269" s="82"/>
      <c r="D269" s="82"/>
      <c r="E269" s="82"/>
      <c r="F269" s="82"/>
      <c r="G269" s="82"/>
      <c r="H269" s="82"/>
      <c r="I269" s="82"/>
      <c r="J269" s="82"/>
      <c r="K269" s="82"/>
      <c r="L269" s="82"/>
      <c r="M269" s="82"/>
      <c r="N269" s="82"/>
      <c r="O269" s="82"/>
      <c r="P269" s="82"/>
      <c r="Q269" s="82"/>
      <c r="R269" s="82"/>
      <c r="S269" s="82"/>
      <c r="T269" s="82"/>
      <c r="U269" s="82"/>
      <c r="V269" s="82"/>
      <c r="W269" s="82"/>
      <c r="X269" s="88"/>
    </row>
    <row r="270" spans="1:24" ht="11.25" customHeight="1">
      <c r="A270" s="88"/>
      <c r="B270" s="82"/>
      <c r="C270" s="82"/>
      <c r="D270" s="82"/>
      <c r="E270" s="82"/>
      <c r="F270" s="82"/>
      <c r="G270" s="82"/>
      <c r="H270" s="82"/>
      <c r="I270" s="82"/>
      <c r="J270" s="82"/>
      <c r="K270" s="82"/>
      <c r="L270" s="82"/>
      <c r="M270" s="82"/>
      <c r="N270" s="82"/>
      <c r="O270" s="82"/>
      <c r="P270" s="82"/>
      <c r="Q270" s="82"/>
      <c r="R270" s="82"/>
      <c r="S270" s="82"/>
      <c r="T270" s="82"/>
      <c r="U270" s="82"/>
      <c r="V270" s="82"/>
      <c r="W270" s="82"/>
      <c r="X270" s="88"/>
    </row>
    <row r="271" spans="1:24" ht="11.25" customHeight="1">
      <c r="A271" s="88"/>
      <c r="B271" s="82"/>
      <c r="C271" s="82"/>
      <c r="D271" s="82"/>
      <c r="E271" s="82"/>
      <c r="F271" s="82"/>
      <c r="G271" s="82"/>
      <c r="H271" s="82"/>
      <c r="I271" s="82"/>
      <c r="J271" s="82"/>
      <c r="K271" s="82"/>
      <c r="L271" s="82"/>
      <c r="M271" s="82"/>
      <c r="N271" s="82"/>
      <c r="O271" s="82"/>
      <c r="P271" s="82"/>
      <c r="Q271" s="82"/>
      <c r="R271" s="82"/>
      <c r="S271" s="82"/>
      <c r="T271" s="82"/>
      <c r="U271" s="82"/>
      <c r="V271" s="82"/>
      <c r="W271" s="82"/>
      <c r="X271" s="88"/>
    </row>
    <row r="272" spans="1:24" ht="11.25" customHeight="1" thickBot="1">
      <c r="A272" s="88"/>
      <c r="B272" s="82"/>
      <c r="C272" s="235" t="s">
        <v>11</v>
      </c>
      <c r="D272" s="235"/>
      <c r="F272" s="82"/>
      <c r="G272" s="82"/>
      <c r="H272" s="82"/>
      <c r="I272" s="82"/>
      <c r="J272" s="82"/>
      <c r="K272" s="82"/>
      <c r="L272" s="82"/>
      <c r="M272" s="82"/>
      <c r="N272" s="82"/>
      <c r="O272" s="82"/>
      <c r="P272" s="82"/>
      <c r="Q272" s="82"/>
      <c r="R272" s="82"/>
      <c r="S272" s="82"/>
      <c r="T272" s="82"/>
      <c r="U272" s="82"/>
      <c r="V272" s="82"/>
      <c r="W272" s="82"/>
      <c r="X272" s="88"/>
    </row>
    <row r="273" spans="1:24" ht="11.25" customHeight="1" thickBot="1" thickTop="1">
      <c r="A273" s="88"/>
      <c r="B273" s="82"/>
      <c r="C273" s="235"/>
      <c r="D273" s="235"/>
      <c r="E273" s="82"/>
      <c r="F273" s="82"/>
      <c r="G273" s="82"/>
      <c r="H273" s="82"/>
      <c r="I273" s="82"/>
      <c r="J273" s="82"/>
      <c r="K273" s="82"/>
      <c r="L273" s="82"/>
      <c r="M273" s="82"/>
      <c r="N273" s="82"/>
      <c r="O273" s="82"/>
      <c r="P273" s="82"/>
      <c r="Q273" s="82"/>
      <c r="R273" s="82"/>
      <c r="S273" s="82"/>
      <c r="T273" s="82"/>
      <c r="U273" s="82"/>
      <c r="V273" s="82"/>
      <c r="W273" s="82"/>
      <c r="X273" s="88"/>
    </row>
    <row r="274" spans="1:24" ht="11.25" customHeight="1" thickTop="1">
      <c r="A274" s="88"/>
      <c r="B274" s="82"/>
      <c r="C274" s="82"/>
      <c r="D274" s="82"/>
      <c r="E274" s="82"/>
      <c r="F274" s="82"/>
      <c r="G274" s="82"/>
      <c r="H274" s="82"/>
      <c r="I274" s="82"/>
      <c r="J274" s="82"/>
      <c r="K274" s="82"/>
      <c r="L274" s="82"/>
      <c r="M274" s="82"/>
      <c r="N274" s="82"/>
      <c r="O274" s="82"/>
      <c r="P274" s="82"/>
      <c r="Q274" s="82"/>
      <c r="R274" s="82"/>
      <c r="S274" s="82"/>
      <c r="T274" s="82"/>
      <c r="U274" s="82"/>
      <c r="V274" s="82"/>
      <c r="W274" s="82"/>
      <c r="X274" s="88"/>
    </row>
    <row r="275" spans="1:24" ht="11.25" customHeight="1">
      <c r="A275" s="88"/>
      <c r="B275" s="82"/>
      <c r="C275" s="82"/>
      <c r="D275" s="82"/>
      <c r="E275" s="82"/>
      <c r="F275" s="82"/>
      <c r="G275" s="82"/>
      <c r="H275" s="82"/>
      <c r="I275" s="82"/>
      <c r="J275" s="82"/>
      <c r="K275" s="82"/>
      <c r="L275" s="82"/>
      <c r="M275" s="82"/>
      <c r="N275" s="82"/>
      <c r="O275" s="82"/>
      <c r="P275" s="82"/>
      <c r="Q275" s="82"/>
      <c r="R275" s="82"/>
      <c r="S275" s="82"/>
      <c r="T275" s="82"/>
      <c r="U275" s="82"/>
      <c r="V275" s="82"/>
      <c r="W275" s="82"/>
      <c r="X275" s="88"/>
    </row>
    <row r="276" spans="1:24" ht="11.25" customHeight="1">
      <c r="A276" s="88"/>
      <c r="B276" s="82"/>
      <c r="C276" s="82"/>
      <c r="D276" s="82"/>
      <c r="E276" s="82"/>
      <c r="F276" s="82"/>
      <c r="G276" s="82"/>
      <c r="H276" s="82"/>
      <c r="I276" s="82"/>
      <c r="J276" s="82"/>
      <c r="K276" s="82"/>
      <c r="L276" s="82"/>
      <c r="M276" s="82"/>
      <c r="N276" s="82"/>
      <c r="O276" s="82"/>
      <c r="P276" s="82"/>
      <c r="Q276" s="82"/>
      <c r="R276" s="82"/>
      <c r="S276" s="82"/>
      <c r="T276" s="82"/>
      <c r="U276" s="82"/>
      <c r="V276" s="82"/>
      <c r="W276" s="82"/>
      <c r="X276" s="88"/>
    </row>
    <row r="277" spans="1:24" ht="11.25" customHeight="1">
      <c r="A277" s="88"/>
      <c r="B277" s="82"/>
      <c r="C277" s="82"/>
      <c r="D277" s="82"/>
      <c r="E277" s="82"/>
      <c r="F277" s="82"/>
      <c r="G277" s="82"/>
      <c r="H277" s="82"/>
      <c r="I277" s="82"/>
      <c r="J277" s="82"/>
      <c r="K277" s="82"/>
      <c r="L277" s="82"/>
      <c r="M277" s="82"/>
      <c r="N277" s="82"/>
      <c r="O277" s="82"/>
      <c r="P277" s="82"/>
      <c r="Q277" s="82"/>
      <c r="R277" s="82"/>
      <c r="S277" s="82"/>
      <c r="T277" s="82"/>
      <c r="U277" s="82"/>
      <c r="V277" s="82"/>
      <c r="W277" s="82"/>
      <c r="X277" s="88"/>
    </row>
    <row r="278" spans="1:24" ht="11.25" customHeight="1">
      <c r="A278" s="88"/>
      <c r="B278" s="82"/>
      <c r="C278" s="82"/>
      <c r="D278" s="82"/>
      <c r="E278" s="82"/>
      <c r="F278" s="82"/>
      <c r="G278" s="82"/>
      <c r="H278" s="82"/>
      <c r="I278" s="82"/>
      <c r="J278" s="82"/>
      <c r="K278" s="82"/>
      <c r="L278" s="82"/>
      <c r="M278" s="82"/>
      <c r="N278" s="82"/>
      <c r="O278" s="82"/>
      <c r="P278" s="82"/>
      <c r="Q278" s="82"/>
      <c r="R278" s="82"/>
      <c r="S278" s="82"/>
      <c r="T278" s="82"/>
      <c r="U278" s="82"/>
      <c r="V278" s="82"/>
      <c r="W278" s="82"/>
      <c r="X278" s="88"/>
    </row>
    <row r="279" spans="1:24" ht="11.25" customHeight="1">
      <c r="A279" s="88"/>
      <c r="B279" s="82"/>
      <c r="C279" s="224" t="s">
        <v>112</v>
      </c>
      <c r="D279" s="231" t="s">
        <v>32</v>
      </c>
      <c r="E279" s="237"/>
      <c r="F279" s="231" t="s">
        <v>34</v>
      </c>
      <c r="G279" s="232"/>
      <c r="H279" s="232"/>
      <c r="I279" s="232"/>
      <c r="J279" s="237"/>
      <c r="K279" s="231" t="s">
        <v>35</v>
      </c>
      <c r="L279" s="232"/>
      <c r="M279" s="232"/>
      <c r="N279" s="232"/>
      <c r="O279" s="237"/>
      <c r="P279" s="231" t="s">
        <v>36</v>
      </c>
      <c r="Q279" s="232"/>
      <c r="R279" s="232"/>
      <c r="S279" s="232"/>
      <c r="T279" s="237"/>
      <c r="U279" s="82"/>
      <c r="V279" s="82"/>
      <c r="W279" s="82"/>
      <c r="X279" s="88"/>
    </row>
    <row r="280" spans="1:24" ht="11.25" customHeight="1">
      <c r="A280" s="88"/>
      <c r="B280" s="82"/>
      <c r="C280" s="225"/>
      <c r="D280" s="238"/>
      <c r="E280" s="239"/>
      <c r="F280" s="238"/>
      <c r="G280" s="248"/>
      <c r="H280" s="248"/>
      <c r="I280" s="248"/>
      <c r="J280" s="239"/>
      <c r="K280" s="238"/>
      <c r="L280" s="248"/>
      <c r="M280" s="248"/>
      <c r="N280" s="248"/>
      <c r="O280" s="239"/>
      <c r="P280" s="238"/>
      <c r="Q280" s="248"/>
      <c r="R280" s="248"/>
      <c r="S280" s="248"/>
      <c r="T280" s="239"/>
      <c r="U280" s="82"/>
      <c r="V280" s="82"/>
      <c r="W280" s="82"/>
      <c r="X280" s="88"/>
    </row>
    <row r="281" spans="1:24" ht="11.25" customHeight="1">
      <c r="A281" s="88"/>
      <c r="B281" s="82"/>
      <c r="C281" s="226"/>
      <c r="D281" s="240"/>
      <c r="E281" s="241"/>
      <c r="F281" s="6" t="s">
        <v>14</v>
      </c>
      <c r="G281" s="7" t="s">
        <v>40</v>
      </c>
      <c r="H281" s="7" t="s">
        <v>41</v>
      </c>
      <c r="I281" s="7" t="s">
        <v>42</v>
      </c>
      <c r="J281" s="8" t="s">
        <v>43</v>
      </c>
      <c r="K281" s="6" t="s">
        <v>14</v>
      </c>
      <c r="L281" s="7" t="s">
        <v>40</v>
      </c>
      <c r="M281" s="7" t="s">
        <v>41</v>
      </c>
      <c r="N281" s="7" t="s">
        <v>42</v>
      </c>
      <c r="O281" s="8" t="s">
        <v>43</v>
      </c>
      <c r="P281" s="6" t="s">
        <v>14</v>
      </c>
      <c r="Q281" s="7" t="s">
        <v>40</v>
      </c>
      <c r="R281" s="7" t="s">
        <v>41</v>
      </c>
      <c r="S281" s="7" t="s">
        <v>42</v>
      </c>
      <c r="T281" s="8" t="s">
        <v>43</v>
      </c>
      <c r="U281" s="82"/>
      <c r="V281" s="82"/>
      <c r="W281" s="82"/>
      <c r="X281" s="88"/>
    </row>
    <row r="282" spans="1:24" ht="11.25" customHeight="1">
      <c r="A282" s="88"/>
      <c r="B282" s="82"/>
      <c r="C282" s="84" t="str">
        <f>IF(ISBLANK(INNDATA!C327),"",INNDATA!C327)</f>
        <v>Tunell</v>
      </c>
      <c r="D282" s="213" t="str">
        <f>IF(ISBLANK(INNDATA!D327),"",INNDATA!D327)</f>
        <v>Fordampervifte 4 stk</v>
      </c>
      <c r="E282" s="214"/>
      <c r="F282" s="44" t="str">
        <f>IF(ISBLANK(INNDATA!F327),"",INNDATA!H327*INNDATA!F327)</f>
        <v/>
      </c>
      <c r="G282" s="45" t="str">
        <f>IF(ISBLANK(INNDATA!F327),"",INNDATA!J327*INNDATA!F327)</f>
        <v/>
      </c>
      <c r="H282" s="45" t="str">
        <f>IF(ISBLANK(INNDATA!F327),"",INNDATA!F327*INNDATA!L327)</f>
        <v/>
      </c>
      <c r="I282" s="45" t="str">
        <f>IF(ISBLANK(INNDATA!F327),"",INNDATA!F327*INNDATA!N327)</f>
        <v/>
      </c>
      <c r="J282" s="45" t="str">
        <f>IF(ISBLANK(INNDATA!F327),"",INNDATA!F327*INNDATA!P327)</f>
        <v/>
      </c>
      <c r="K282" s="44" t="str">
        <f>IF(ISBLANK(INNDATA!F327),"",F282*INNDATA!G327)</f>
        <v/>
      </c>
      <c r="L282" s="45" t="str">
        <f>IF(ISBLANK(INNDATA!F327),"",G282*INNDATA!I327)</f>
        <v/>
      </c>
      <c r="M282" s="45" t="str">
        <f>IF(ISBLANK(INNDATA!F327),"",H282*INNDATA!K327)</f>
        <v/>
      </c>
      <c r="N282" s="45" t="str">
        <f>IF(ISBLANK(INNDATA!F327),"",I282*INNDATA!M327)</f>
        <v/>
      </c>
      <c r="O282" s="45" t="str">
        <f>IF(ISBLANK(INNDATA!F327),"",J282*INNDATA!O327)</f>
        <v/>
      </c>
      <c r="P282" s="44" t="str">
        <f>IF(ISBLANK(INNDATA!F327),"",IF(INNDATA!C33="Ja",(K282/Beregninger!L29),(K282/Beregninger!C41)))</f>
        <v/>
      </c>
      <c r="Q282" s="45" t="str">
        <f>IF(ISBLANK(INNDATA!F327),"",IF(INNDATA!C33="Ja",(L282/Beregninger!L63),(L282/Beregninger!C75)))</f>
        <v/>
      </c>
      <c r="R282" s="45" t="str">
        <f>IF(ISBLANK(INNDATA!F327),"",IF(INNDATA!C33="Ja",(M282/Beregninger!L97),(M282/Beregninger!C109)))</f>
        <v/>
      </c>
      <c r="S282" s="45" t="str">
        <f>IF(ISBLANK(INNDATA!F327),"",IF(INNDATA!C33="Ja",(N282/Beregninger!L131),(N282/Beregninger!C143)))</f>
        <v/>
      </c>
      <c r="T282" s="46" t="str">
        <f>IF(ISBLANK(INNDATA!F327),"",IF(INNDATA!C33="Ja",(O282/Beregninger!L165),(O282/Beregninger!C177)))</f>
        <v/>
      </c>
      <c r="U282" s="82"/>
      <c r="V282" s="82"/>
      <c r="W282" s="82"/>
      <c r="X282" s="88"/>
    </row>
    <row r="283" spans="1:24" ht="11.25" customHeight="1">
      <c r="A283" s="88"/>
      <c r="B283" s="82"/>
      <c r="C283" s="84" t="str">
        <f>IF(ISBLANK(INNDATA!C328),"",INNDATA!C328)</f>
        <v/>
      </c>
      <c r="D283" s="213" t="str">
        <f>IF(ISBLANK(INNDATA!D328),"",INNDATA!D328)</f>
        <v/>
      </c>
      <c r="E283" s="214"/>
      <c r="F283" s="44" t="str">
        <f>IF(ISBLANK(INNDATA!F328),"",INNDATA!H328*INNDATA!F328)</f>
        <v/>
      </c>
      <c r="G283" s="45" t="str">
        <f>IF(ISBLANK(INNDATA!F328),"",INNDATA!J328*INNDATA!F328)</f>
        <v/>
      </c>
      <c r="H283" s="45" t="str">
        <f>IF(ISBLANK(INNDATA!F328),"",INNDATA!F328*INNDATA!L328)</f>
        <v/>
      </c>
      <c r="I283" s="45" t="str">
        <f>IF(ISBLANK(INNDATA!F328),"",INNDATA!F328*INNDATA!N328)</f>
        <v/>
      </c>
      <c r="J283" s="45" t="str">
        <f>IF(ISBLANK(INNDATA!F328),"",INNDATA!F328*INNDATA!P328)</f>
        <v/>
      </c>
      <c r="K283" s="44" t="str">
        <f>IF(ISBLANK(INNDATA!F328),"",F283*INNDATA!G328)</f>
        <v/>
      </c>
      <c r="L283" s="45" t="str">
        <f>IF(ISBLANK(INNDATA!F328),"",G283*INNDATA!I328)</f>
        <v/>
      </c>
      <c r="M283" s="45" t="str">
        <f>IF(ISBLANK(INNDATA!F328),"",H283*INNDATA!K328)</f>
        <v/>
      </c>
      <c r="N283" s="45" t="str">
        <f>IF(ISBLANK(INNDATA!F328),"",I283*INNDATA!M328)</f>
        <v/>
      </c>
      <c r="O283" s="45" t="str">
        <f>IF(ISBLANK(INNDATA!F328),"",J283*INNDATA!O328)</f>
        <v/>
      </c>
      <c r="P283" s="44" t="str">
        <f>IF(ISBLANK(INNDATA!F328),"",IF(INNDATA!C33="Ja",(K283/Beregninger!L29),(K283/Beregninger!C41)))</f>
        <v/>
      </c>
      <c r="Q283" s="45" t="str">
        <f>IF(ISBLANK(INNDATA!F328),"",IF(INNDATA!C33="Ja",(L283/Beregninger!L63),(L283/Beregninger!C75)))</f>
        <v/>
      </c>
      <c r="R283" s="45" t="str">
        <f>IF(ISBLANK(INNDATA!F328),"",IF(INNDATA!C33="Ja",(M283/Beregninger!L97),(M283/Beregninger!C109)))</f>
        <v/>
      </c>
      <c r="S283" s="45" t="str">
        <f>IF(ISBLANK(INNDATA!F328),"",IF(INNDATA!C33="Ja",(N283/Beregninger!L131),(N283/Beregninger!C143)))</f>
        <v/>
      </c>
      <c r="T283" s="46" t="str">
        <f>IF(ISBLANK(INNDATA!F328),"",IF(INNDATA!C33="Ja",(O283/Beregninger!L165),(O283/Beregninger!C177)))</f>
        <v/>
      </c>
      <c r="U283" s="82"/>
      <c r="V283" s="82"/>
      <c r="W283" s="82"/>
      <c r="X283" s="88"/>
    </row>
    <row r="284" spans="1:24" ht="11.25" customHeight="1">
      <c r="A284" s="88"/>
      <c r="B284" s="82"/>
      <c r="C284" s="84" t="str">
        <f>IF(ISBLANK(INNDATA!C329),"",INNDATA!C329)</f>
        <v>Frysemask.rom</v>
      </c>
      <c r="D284" s="213" t="str">
        <f>IF(ISBLANK(INNDATA!D329),"",INNDATA!D329)</f>
        <v>Kompressor 1</v>
      </c>
      <c r="E284" s="214"/>
      <c r="F284" s="44" t="str">
        <f>IF(ISBLANK(INNDATA!F329),"",INNDATA!H329*INNDATA!F329)</f>
        <v/>
      </c>
      <c r="G284" s="45" t="str">
        <f>IF(ISBLANK(INNDATA!F329),"",INNDATA!J329*INNDATA!F329)</f>
        <v/>
      </c>
      <c r="H284" s="45" t="str">
        <f>IF(ISBLANK(INNDATA!F329),"",INNDATA!F329*INNDATA!L329)</f>
        <v/>
      </c>
      <c r="I284" s="45" t="str">
        <f>IF(ISBLANK(INNDATA!F329),"",INNDATA!F329*INNDATA!N329)</f>
        <v/>
      </c>
      <c r="J284" s="45" t="str">
        <f>IF(ISBLANK(INNDATA!F329),"",INNDATA!F329*INNDATA!P329)</f>
        <v/>
      </c>
      <c r="K284" s="44" t="str">
        <f>IF(ISBLANK(INNDATA!F329),"",F284*INNDATA!G329)</f>
        <v/>
      </c>
      <c r="L284" s="45" t="str">
        <f>IF(ISBLANK(INNDATA!F329),"",G284*INNDATA!I329)</f>
        <v/>
      </c>
      <c r="M284" s="45" t="str">
        <f>IF(ISBLANK(INNDATA!F329),"",H284*INNDATA!K329)</f>
        <v/>
      </c>
      <c r="N284" s="45" t="str">
        <f>IF(ISBLANK(INNDATA!F329),"",I284*INNDATA!M329)</f>
        <v/>
      </c>
      <c r="O284" s="45" t="str">
        <f>IF(ISBLANK(INNDATA!F329),"",J284*INNDATA!O329)</f>
        <v/>
      </c>
      <c r="P284" s="44" t="str">
        <f>IF(ISBLANK(INNDATA!F329),"",IF(INNDATA!C33="Ja",(K284/Beregninger!L29),(K284/Beregninger!C41)))</f>
        <v/>
      </c>
      <c r="Q284" s="45" t="str">
        <f>IF(ISBLANK(INNDATA!F329),"",IF(INNDATA!C33="Ja",(L284/Beregninger!L63),(L284/Beregninger!C75)))</f>
        <v/>
      </c>
      <c r="R284" s="45" t="str">
        <f>IF(ISBLANK(INNDATA!F329),"",IF(INNDATA!C33="Ja",(M284/Beregninger!L97),(M284/Beregninger!C109)))</f>
        <v/>
      </c>
      <c r="S284" s="45" t="str">
        <f>IF(ISBLANK(INNDATA!F329),"",IF(INNDATA!C33="Ja",(N284/Beregninger!L131),(N284/Beregninger!C143)))</f>
        <v/>
      </c>
      <c r="T284" s="46" t="str">
        <f>IF(ISBLANK(INNDATA!F329),"",IF(INNDATA!C33="Ja",(O284/Beregninger!L165),(O284/Beregninger!C177)))</f>
        <v/>
      </c>
      <c r="U284" s="82"/>
      <c r="V284" s="82"/>
      <c r="W284" s="82"/>
      <c r="X284" s="88"/>
    </row>
    <row r="285" spans="1:24" ht="11.25" customHeight="1">
      <c r="A285" s="88"/>
      <c r="B285" s="82"/>
      <c r="C285" s="84" t="str">
        <f>IF(ISBLANK(INNDATA!C330),"",INNDATA!C330)</f>
        <v/>
      </c>
      <c r="D285" s="213" t="str">
        <f>IF(ISBLANK(INNDATA!D330),"",INNDATA!D330)</f>
        <v>Kompressor 2</v>
      </c>
      <c r="E285" s="214"/>
      <c r="F285" s="44" t="str">
        <f>IF(ISBLANK(INNDATA!F330),"",INNDATA!H330*INNDATA!F330)</f>
        <v/>
      </c>
      <c r="G285" s="45" t="str">
        <f>IF(ISBLANK(INNDATA!F330),"",INNDATA!J330*INNDATA!F330)</f>
        <v/>
      </c>
      <c r="H285" s="45" t="str">
        <f>IF(ISBLANK(INNDATA!F330),"",INNDATA!F330*INNDATA!L330)</f>
        <v/>
      </c>
      <c r="I285" s="45" t="str">
        <f>IF(ISBLANK(INNDATA!F330),"",INNDATA!F330*INNDATA!N330)</f>
        <v/>
      </c>
      <c r="J285" s="45" t="str">
        <f>IF(ISBLANK(INNDATA!F330),"",INNDATA!F330*INNDATA!P330)</f>
        <v/>
      </c>
      <c r="K285" s="44" t="str">
        <f>IF(ISBLANK(INNDATA!F330),"",F285*INNDATA!G330)</f>
        <v/>
      </c>
      <c r="L285" s="45" t="str">
        <f>IF(ISBLANK(INNDATA!F330),"",G285*INNDATA!I330)</f>
        <v/>
      </c>
      <c r="M285" s="45" t="str">
        <f>IF(ISBLANK(INNDATA!F330),"",H285*INNDATA!K330)</f>
        <v/>
      </c>
      <c r="N285" s="45" t="str">
        <f>IF(ISBLANK(INNDATA!F330),"",I285*INNDATA!M330)</f>
        <v/>
      </c>
      <c r="O285" s="45" t="str">
        <f>IF(ISBLANK(INNDATA!F330),"",J285*INNDATA!O330)</f>
        <v/>
      </c>
      <c r="P285" s="44" t="str">
        <f>IF(ISBLANK(INNDATA!F330),"",IF(INNDATA!C33="Ja",(K285/Beregninger!L29),(K285/Beregninger!C41)))</f>
        <v/>
      </c>
      <c r="Q285" s="45" t="str">
        <f>IF(ISBLANK(INNDATA!F330),"",IF(INNDATA!C33="Ja",(L285/Beregninger!L63),(L285/Beregninger!C75)))</f>
        <v/>
      </c>
      <c r="R285" s="45" t="str">
        <f>IF(ISBLANK(INNDATA!F330),"",IF(INNDATA!C33="Ja",(M285/Beregninger!L97),(M285/Beregninger!C109)))</f>
        <v/>
      </c>
      <c r="S285" s="45" t="str">
        <f>IF(ISBLANK(INNDATA!F330),"",IF(INNDATA!C33="Ja",(N285/Beregninger!L131),(N285/Beregninger!C143)))</f>
        <v/>
      </c>
      <c r="T285" s="46" t="str">
        <f>IF(ISBLANK(INNDATA!F330),"",IF(INNDATA!C33="Ja",(O285/Beregninger!L165),(O285/Beregninger!C177)))</f>
        <v/>
      </c>
      <c r="U285" s="82"/>
      <c r="V285" s="82"/>
      <c r="W285" s="82"/>
      <c r="X285" s="88"/>
    </row>
    <row r="286" spans="1:24" ht="11.25" customHeight="1">
      <c r="A286" s="88"/>
      <c r="B286" s="82"/>
      <c r="C286" s="84" t="str">
        <f>IF(ISBLANK(INNDATA!C331),"",INNDATA!C331)</f>
        <v/>
      </c>
      <c r="D286" s="213" t="str">
        <f>IF(ISBLANK(INNDATA!D331),"",INNDATA!D331)</f>
        <v>Fordampervifter fryse</v>
      </c>
      <c r="E286" s="214"/>
      <c r="F286" s="44" t="str">
        <f>IF(ISBLANK(INNDATA!F331),"",INNDATA!H331*INNDATA!F331)</f>
        <v/>
      </c>
      <c r="G286" s="45" t="str">
        <f>IF(ISBLANK(INNDATA!F331),"",INNDATA!J331*INNDATA!F331)</f>
        <v/>
      </c>
      <c r="H286" s="45" t="str">
        <f>IF(ISBLANK(INNDATA!F331),"",INNDATA!F331*INNDATA!L331)</f>
        <v/>
      </c>
      <c r="I286" s="45" t="str">
        <f>IF(ISBLANK(INNDATA!F331),"",INNDATA!F331*INNDATA!N331)</f>
        <v/>
      </c>
      <c r="J286" s="45" t="str">
        <f>IF(ISBLANK(INNDATA!F331),"",INNDATA!F331*INNDATA!P331)</f>
        <v/>
      </c>
      <c r="K286" s="44" t="str">
        <f>IF(ISBLANK(INNDATA!F331),"",F286*INNDATA!G331)</f>
        <v/>
      </c>
      <c r="L286" s="45" t="str">
        <f>IF(ISBLANK(INNDATA!F331),"",G286*INNDATA!I331)</f>
        <v/>
      </c>
      <c r="M286" s="45" t="str">
        <f>IF(ISBLANK(INNDATA!F331),"",H286*INNDATA!K331)</f>
        <v/>
      </c>
      <c r="N286" s="45" t="str">
        <f>IF(ISBLANK(INNDATA!F331),"",I286*INNDATA!M331)</f>
        <v/>
      </c>
      <c r="O286" s="45" t="str">
        <f>IF(ISBLANK(INNDATA!F331),"",J286*INNDATA!O331)</f>
        <v/>
      </c>
      <c r="P286" s="44" t="str">
        <f>IF(ISBLANK(INNDATA!F331),"",IF(INNDATA!C33="Ja",(K286/Beregninger!L29),(K286/Beregninger!C41)))</f>
        <v/>
      </c>
      <c r="Q286" s="45" t="str">
        <f>IF(ISBLANK(INNDATA!F331),"",IF(INNDATA!C33="Ja",(L286/Beregninger!L63),(L286/Beregninger!C75)))</f>
        <v/>
      </c>
      <c r="R286" s="45" t="str">
        <f>IF(ISBLANK(INNDATA!F331),"",IF(INNDATA!C33="Ja",(M286/Beregninger!L97),(M286/Beregninger!C109)))</f>
        <v/>
      </c>
      <c r="S286" s="45" t="str">
        <f>IF(ISBLANK(INNDATA!F331),"",IF(INNDATA!C33="Ja",(N286/Beregninger!L131),(N286/Beregninger!C143)))</f>
        <v/>
      </c>
      <c r="T286" s="46" t="str">
        <f>IF(ISBLANK(INNDATA!F331),"",IF(INNDATA!C33="Ja",(O286/Beregninger!L165),(O286/Beregninger!C177)))</f>
        <v/>
      </c>
      <c r="U286" s="82"/>
      <c r="V286" s="82"/>
      <c r="W286" s="82"/>
      <c r="X286" s="88"/>
    </row>
    <row r="287" spans="1:24" ht="11.25" customHeight="1">
      <c r="A287" s="88"/>
      <c r="B287" s="82"/>
      <c r="C287" s="84" t="str">
        <f>IF(ISBLANK(INNDATA!C332),"",INNDATA!C332)</f>
        <v>Ventilasjonsrom</v>
      </c>
      <c r="D287" s="213" t="str">
        <f>IF(ISBLANK(INNDATA!D332),"",INNDATA!D332)</f>
        <v>Prov kjøle komp</v>
      </c>
      <c r="E287" s="214"/>
      <c r="F287" s="44" t="str">
        <f>IF(ISBLANK(INNDATA!F332),"",INNDATA!H332*INNDATA!F332)</f>
        <v/>
      </c>
      <c r="G287" s="45" t="str">
        <f>IF(ISBLANK(INNDATA!F332),"",INNDATA!J332*INNDATA!F332)</f>
        <v/>
      </c>
      <c r="H287" s="45" t="str">
        <f>IF(ISBLANK(INNDATA!F332),"",INNDATA!F332*INNDATA!L332)</f>
        <v/>
      </c>
      <c r="I287" s="45" t="str">
        <f>IF(ISBLANK(INNDATA!F332),"",INNDATA!F332*INNDATA!N332)</f>
        <v/>
      </c>
      <c r="J287" s="45" t="str">
        <f>IF(ISBLANK(INNDATA!F332),"",INNDATA!F332*INNDATA!P332)</f>
        <v/>
      </c>
      <c r="K287" s="44" t="str">
        <f>IF(ISBLANK(INNDATA!F332),"",F287*INNDATA!G332)</f>
        <v/>
      </c>
      <c r="L287" s="45" t="str">
        <f>IF(ISBLANK(INNDATA!F332),"",G287*INNDATA!I332)</f>
        <v/>
      </c>
      <c r="M287" s="45" t="str">
        <f>IF(ISBLANK(INNDATA!F332),"",H287*INNDATA!K332)</f>
        <v/>
      </c>
      <c r="N287" s="45" t="str">
        <f>IF(ISBLANK(INNDATA!F332),"",I287*INNDATA!M332)</f>
        <v/>
      </c>
      <c r="O287" s="45" t="str">
        <f>IF(ISBLANK(INNDATA!F332),"",J287*INNDATA!O332)</f>
        <v/>
      </c>
      <c r="P287" s="44" t="str">
        <f>IF(ISBLANK(INNDATA!F332),"",IF(INNDATA!C33="Ja",(K287/Beregninger!L29),(K287/Beregninger!C41)))</f>
        <v/>
      </c>
      <c r="Q287" s="45" t="str">
        <f>IF(ISBLANK(INNDATA!F332),"",IF(INNDATA!C33="Ja",(L287/Beregninger!L63),(L287/Beregninger!C75)))</f>
        <v/>
      </c>
      <c r="R287" s="45" t="str">
        <f>IF(ISBLANK(INNDATA!F332),"",IF(INNDATA!C33="Ja",(M287/Beregninger!L97),(M287/Beregninger!C109)))</f>
        <v/>
      </c>
      <c r="S287" s="45" t="str">
        <f>IF(ISBLANK(INNDATA!F332),"",IF(INNDATA!C33="Ja",(N287/Beregninger!L131),(N287/Beregninger!C143)))</f>
        <v/>
      </c>
      <c r="T287" s="46" t="str">
        <f>IF(ISBLANK(INNDATA!F332),"",IF(INNDATA!C33="Ja",(O287/Beregninger!L165),(O287/Beregninger!C177)))</f>
        <v/>
      </c>
      <c r="U287" s="82"/>
      <c r="V287" s="82"/>
      <c r="W287" s="82"/>
      <c r="X287" s="88"/>
    </row>
    <row r="288" spans="1:24" ht="11.25" customHeight="1">
      <c r="A288" s="88"/>
      <c r="B288" s="82"/>
      <c r="C288" s="84" t="str">
        <f>IF(ISBLANK(INNDATA!C333),"",INNDATA!C333)</f>
        <v/>
      </c>
      <c r="D288" s="213" t="str">
        <f>IF(ISBLANK(INNDATA!D333),"",INNDATA!D333)</f>
        <v>Prov fryse komp</v>
      </c>
      <c r="E288" s="214"/>
      <c r="F288" s="44" t="str">
        <f>IF(ISBLANK(INNDATA!F333),"",INNDATA!H333*INNDATA!F333)</f>
        <v/>
      </c>
      <c r="G288" s="45" t="str">
        <f>IF(ISBLANK(INNDATA!F333),"",INNDATA!J333*INNDATA!F333)</f>
        <v/>
      </c>
      <c r="H288" s="45" t="str">
        <f>IF(ISBLANK(INNDATA!F333),"",INNDATA!F333*INNDATA!L333)</f>
        <v/>
      </c>
      <c r="I288" s="45" t="str">
        <f>IF(ISBLANK(INNDATA!F333),"",INNDATA!F333*INNDATA!N333)</f>
        <v/>
      </c>
      <c r="J288" s="45" t="str">
        <f>IF(ISBLANK(INNDATA!F333),"",INNDATA!F333*INNDATA!P333)</f>
        <v/>
      </c>
      <c r="K288" s="44" t="str">
        <f>IF(ISBLANK(INNDATA!F333),"",F288*INNDATA!G333)</f>
        <v/>
      </c>
      <c r="L288" s="45" t="str">
        <f>IF(ISBLANK(INNDATA!F333),"",G288*INNDATA!I333)</f>
        <v/>
      </c>
      <c r="M288" s="45" t="str">
        <f>IF(ISBLANK(INNDATA!F333),"",H288*INNDATA!K333)</f>
        <v/>
      </c>
      <c r="N288" s="45" t="str">
        <f>IF(ISBLANK(INNDATA!F333),"",I288*INNDATA!M333)</f>
        <v/>
      </c>
      <c r="O288" s="45" t="str">
        <f>IF(ISBLANK(INNDATA!F333),"",J288*INNDATA!O333)</f>
        <v/>
      </c>
      <c r="P288" s="44" t="str">
        <f>IF(ISBLANK(INNDATA!F333),"",IF(INNDATA!C33="Ja",(K288/Beregninger!L29),(K288/Beregninger!C41)))</f>
        <v/>
      </c>
      <c r="Q288" s="45" t="str">
        <f>IF(ISBLANK(INNDATA!F333),"",IF(INNDATA!C33="Ja",(L288/Beregninger!L63),(L288/Beregninger!C75)))</f>
        <v/>
      </c>
      <c r="R288" s="45" t="str">
        <f>IF(ISBLANK(INNDATA!F333),"",IF(INNDATA!C33="Ja",(M288/Beregninger!L97),(M288/Beregninger!C109)))</f>
        <v/>
      </c>
      <c r="S288" s="45" t="str">
        <f>IF(ISBLANK(INNDATA!F333),"",IF(INNDATA!C33="Ja",(N288/Beregninger!L131),(N288/Beregninger!C143)))</f>
        <v/>
      </c>
      <c r="T288" s="46" t="str">
        <f>IF(ISBLANK(INNDATA!F333),"",IF(INNDATA!C33="Ja",(O288/Beregninger!L165),(O288/Beregninger!C177)))</f>
        <v/>
      </c>
      <c r="U288" s="82"/>
      <c r="V288" s="82"/>
      <c r="W288" s="82"/>
      <c r="X288" s="88"/>
    </row>
    <row r="289" spans="1:24" ht="11.25" customHeight="1">
      <c r="A289" s="88"/>
      <c r="B289" s="82"/>
      <c r="C289" s="84" t="str">
        <f>IF(ISBLANK(INNDATA!C334),"",INNDATA!C334)</f>
        <v/>
      </c>
      <c r="D289" s="213" t="str">
        <f>IF(ISBLANK(INNDATA!D334),"",INNDATA!D334)</f>
        <v>NH3-pumpe 1 Hz</v>
      </c>
      <c r="E289" s="214"/>
      <c r="F289" s="44" t="str">
        <f>IF(ISBLANK(INNDATA!F334),"",INNDATA!H334*INNDATA!F334)</f>
        <v/>
      </c>
      <c r="G289" s="45" t="str">
        <f>IF(ISBLANK(INNDATA!F334),"",INNDATA!J334*INNDATA!F334)</f>
        <v/>
      </c>
      <c r="H289" s="45" t="str">
        <f>IF(ISBLANK(INNDATA!F334),"",INNDATA!F334*INNDATA!L334)</f>
        <v/>
      </c>
      <c r="I289" s="45" t="str">
        <f>IF(ISBLANK(INNDATA!F334),"",INNDATA!F334*INNDATA!N334)</f>
        <v/>
      </c>
      <c r="J289" s="45" t="str">
        <f>IF(ISBLANK(INNDATA!F334),"",INNDATA!F334*INNDATA!P334)</f>
        <v/>
      </c>
      <c r="K289" s="44" t="str">
        <f>IF(ISBLANK(INNDATA!F334),"",F289*INNDATA!G334)</f>
        <v/>
      </c>
      <c r="L289" s="45" t="str">
        <f>IF(ISBLANK(INNDATA!F334),"",G289*INNDATA!I334)</f>
        <v/>
      </c>
      <c r="M289" s="45" t="str">
        <f>IF(ISBLANK(INNDATA!F334),"",H289*INNDATA!K334)</f>
        <v/>
      </c>
      <c r="N289" s="45" t="str">
        <f>IF(ISBLANK(INNDATA!F334),"",I289*INNDATA!M334)</f>
        <v/>
      </c>
      <c r="O289" s="45" t="str">
        <f>IF(ISBLANK(INNDATA!F334),"",J289*INNDATA!O334)</f>
        <v/>
      </c>
      <c r="P289" s="44" t="str">
        <f>IF(ISBLANK(INNDATA!F334),"",IF(INNDATA!C33="Ja",(K289/Beregninger!L29),(K289/Beregninger!C41)))</f>
        <v/>
      </c>
      <c r="Q289" s="45" t="str">
        <f>IF(ISBLANK(INNDATA!F334),"",IF(INNDATA!C33="Ja",(L289/Beregninger!L63),(L289/Beregninger!C75)))</f>
        <v/>
      </c>
      <c r="R289" s="45" t="str">
        <f>IF(ISBLANK(INNDATA!F334),"",IF(INNDATA!C33="Ja",(M289/Beregninger!L97),(M289/Beregninger!C109)))</f>
        <v/>
      </c>
      <c r="S289" s="45" t="str">
        <f>IF(ISBLANK(INNDATA!F334),"",IF(INNDATA!C33="Ja",(N289/Beregninger!L131),(N289/Beregninger!C143)))</f>
        <v/>
      </c>
      <c r="T289" s="46" t="str">
        <f>IF(ISBLANK(INNDATA!F334),"",IF(INNDATA!C33="Ja",(O289/Beregninger!L165),(O289/Beregninger!C177)))</f>
        <v/>
      </c>
      <c r="U289" s="82"/>
      <c r="V289" s="82"/>
      <c r="W289" s="82"/>
      <c r="X289" s="88"/>
    </row>
    <row r="290" spans="1:24" ht="11.25" customHeight="1">
      <c r="A290" s="88"/>
      <c r="B290" s="82"/>
      <c r="C290" s="84" t="str">
        <f>IF(ISBLANK(INNDATA!C335),"",INNDATA!C335)</f>
        <v/>
      </c>
      <c r="D290" s="213" t="str">
        <f>IF(ISBLANK(INNDATA!D335),"",INNDATA!D335)</f>
        <v>NH3-pumpe 2 Hz</v>
      </c>
      <c r="E290" s="214"/>
      <c r="F290" s="44" t="str">
        <f>IF(ISBLANK(INNDATA!F335),"",INNDATA!H335*INNDATA!F335)</f>
        <v/>
      </c>
      <c r="G290" s="45" t="str">
        <f>IF(ISBLANK(INNDATA!F335),"",INNDATA!J335*INNDATA!F335)</f>
        <v/>
      </c>
      <c r="H290" s="45" t="str">
        <f>IF(ISBLANK(INNDATA!F335),"",INNDATA!F335*INNDATA!L335)</f>
        <v/>
      </c>
      <c r="I290" s="45" t="str">
        <f>IF(ISBLANK(INNDATA!F335),"",INNDATA!F335*INNDATA!N335)</f>
        <v/>
      </c>
      <c r="J290" s="45" t="str">
        <f>IF(ISBLANK(INNDATA!F335),"",INNDATA!F335*INNDATA!P335)</f>
        <v/>
      </c>
      <c r="K290" s="44" t="str">
        <f>IF(ISBLANK(INNDATA!F335),"",F290*INNDATA!G335)</f>
        <v/>
      </c>
      <c r="L290" s="45" t="str">
        <f>IF(ISBLANK(INNDATA!F335),"",G290*INNDATA!I335)</f>
        <v/>
      </c>
      <c r="M290" s="45" t="str">
        <f>IF(ISBLANK(INNDATA!F335),"",H290*INNDATA!K335)</f>
        <v/>
      </c>
      <c r="N290" s="45" t="str">
        <f>IF(ISBLANK(INNDATA!F335),"",I290*INNDATA!M335)</f>
        <v/>
      </c>
      <c r="O290" s="45" t="str">
        <f>IF(ISBLANK(INNDATA!F335),"",J290*INNDATA!O335)</f>
        <v/>
      </c>
      <c r="P290" s="44" t="str">
        <f>IF(ISBLANK(INNDATA!F335),"",IF(INNDATA!C33="Ja",(K290/Beregninger!L29),(K290/Beregninger!C41)))</f>
        <v/>
      </c>
      <c r="Q290" s="45" t="str">
        <f>IF(ISBLANK(INNDATA!F335),"",IF(INNDATA!C33="Ja",(L290/Beregninger!L63),(L290/Beregninger!C75)))</f>
        <v/>
      </c>
      <c r="R290" s="45" t="str">
        <f>IF(ISBLANK(INNDATA!F335),"",IF(INNDATA!C33="Ja",(M290/Beregninger!L97),(M290/Beregninger!C109)))</f>
        <v/>
      </c>
      <c r="S290" s="45" t="str">
        <f>IF(ISBLANK(INNDATA!F335),"",IF(INNDATA!C33="Ja",(N290/Beregninger!L131),(N290/Beregninger!C143)))</f>
        <v/>
      </c>
      <c r="T290" s="46" t="str">
        <f>IF(ISBLANK(INNDATA!F335),"",IF(INNDATA!C33="Ja",(O290/Beregninger!L165),(O290/Beregninger!C177)))</f>
        <v/>
      </c>
      <c r="U290" s="82"/>
      <c r="V290" s="82"/>
      <c r="W290" s="82"/>
      <c r="X290" s="88"/>
    </row>
    <row r="291" spans="1:24" ht="11.25" customHeight="1">
      <c r="A291" s="88"/>
      <c r="B291" s="82"/>
      <c r="C291" s="84" t="str">
        <f>IF(ISBLANK(INNDATA!C336),"",INNDATA!C336)</f>
        <v/>
      </c>
      <c r="D291" s="213" t="str">
        <f>IF(ISBLANK(INNDATA!D336),"",INNDATA!D336)</f>
        <v>Sjøvannspumpe 1</v>
      </c>
      <c r="E291" s="214"/>
      <c r="F291" s="44" t="str">
        <f>IF(ISBLANK(INNDATA!F336),"",INNDATA!H336*INNDATA!F336)</f>
        <v/>
      </c>
      <c r="G291" s="45" t="str">
        <f>IF(ISBLANK(INNDATA!F336),"",INNDATA!J336*INNDATA!F336)</f>
        <v/>
      </c>
      <c r="H291" s="45" t="str">
        <f>IF(ISBLANK(INNDATA!F336),"",INNDATA!F336*INNDATA!L336)</f>
        <v/>
      </c>
      <c r="I291" s="45" t="str">
        <f>IF(ISBLANK(INNDATA!F336),"",INNDATA!F336*INNDATA!N336)</f>
        <v/>
      </c>
      <c r="J291" s="45" t="str">
        <f>IF(ISBLANK(INNDATA!F336),"",INNDATA!F336*INNDATA!P336)</f>
        <v/>
      </c>
      <c r="K291" s="44" t="str">
        <f>IF(ISBLANK(INNDATA!F336),"",F291*INNDATA!G336)</f>
        <v/>
      </c>
      <c r="L291" s="45" t="str">
        <f>IF(ISBLANK(INNDATA!F336),"",G291*INNDATA!I336)</f>
        <v/>
      </c>
      <c r="M291" s="45" t="str">
        <f>IF(ISBLANK(INNDATA!F336),"",H291*INNDATA!K336)</f>
        <v/>
      </c>
      <c r="N291" s="45" t="str">
        <f>IF(ISBLANK(INNDATA!F336),"",I291*INNDATA!M336)</f>
        <v/>
      </c>
      <c r="O291" s="45" t="str">
        <f>IF(ISBLANK(INNDATA!F336),"",J291*INNDATA!O336)</f>
        <v/>
      </c>
      <c r="P291" s="44" t="str">
        <f>IF(ISBLANK(INNDATA!F336),"",IF(INNDATA!C33="Ja",(K291/Beregninger!L29),(K291/Beregninger!C41)))</f>
        <v/>
      </c>
      <c r="Q291" s="45" t="str">
        <f>IF(ISBLANK(INNDATA!F336),"",IF(INNDATA!C33="Ja",(L291/Beregninger!L63),(L291/Beregninger!C75)))</f>
        <v/>
      </c>
      <c r="R291" s="45" t="str">
        <f>IF(ISBLANK(INNDATA!F336),"",IF(INNDATA!C33="Ja",(M291/Beregninger!L97),(M291/Beregninger!C109)))</f>
        <v/>
      </c>
      <c r="S291" s="45" t="str">
        <f>IF(ISBLANK(INNDATA!F336),"",IF(INNDATA!C33="Ja",(N291/Beregninger!L131),(N291/Beregninger!C143)))</f>
        <v/>
      </c>
      <c r="T291" s="46" t="str">
        <f>IF(ISBLANK(INNDATA!F336),"",IF(INNDATA!C33="Ja",(O291/Beregninger!L165),(O291/Beregninger!C177)))</f>
        <v/>
      </c>
      <c r="U291" s="82"/>
      <c r="V291" s="82"/>
      <c r="W291" s="82"/>
      <c r="X291" s="88"/>
    </row>
    <row r="292" spans="1:24" ht="11.25" customHeight="1">
      <c r="A292" s="88"/>
      <c r="B292" s="82"/>
      <c r="C292" s="84" t="str">
        <f>IF(ISBLANK(INNDATA!C337),"",INNDATA!C337)</f>
        <v/>
      </c>
      <c r="D292" s="213" t="str">
        <f>IF(ISBLANK(INNDATA!D337),"",INNDATA!D337)</f>
        <v>Sjøvannspumpe 2</v>
      </c>
      <c r="E292" s="214"/>
      <c r="F292" s="44" t="str">
        <f>IF(ISBLANK(INNDATA!F337),"",INNDATA!H337*INNDATA!F337)</f>
        <v/>
      </c>
      <c r="G292" s="45" t="str">
        <f>IF(ISBLANK(INNDATA!F337),"",INNDATA!J337*INNDATA!F337)</f>
        <v/>
      </c>
      <c r="H292" s="45" t="str">
        <f>IF(ISBLANK(INNDATA!F337),"",INNDATA!F337*INNDATA!L337)</f>
        <v/>
      </c>
      <c r="I292" s="45" t="str">
        <f>IF(ISBLANK(INNDATA!F337),"",INNDATA!F337*INNDATA!N337)</f>
        <v/>
      </c>
      <c r="J292" s="45" t="str">
        <f>IF(ISBLANK(INNDATA!F337),"",INNDATA!F337*INNDATA!P337)</f>
        <v/>
      </c>
      <c r="K292" s="44" t="str">
        <f>IF(ISBLANK(INNDATA!F337),"",F292*INNDATA!G337)</f>
        <v/>
      </c>
      <c r="L292" s="45" t="str">
        <f>IF(ISBLANK(INNDATA!F337),"",G292*INNDATA!I337)</f>
        <v/>
      </c>
      <c r="M292" s="45" t="str">
        <f>IF(ISBLANK(INNDATA!F337),"",H292*INNDATA!K337)</f>
        <v/>
      </c>
      <c r="N292" s="45" t="str">
        <f>IF(ISBLANK(INNDATA!F337),"",I292*INNDATA!M337)</f>
        <v/>
      </c>
      <c r="O292" s="45" t="str">
        <f>IF(ISBLANK(INNDATA!F337),"",J292*INNDATA!O337)</f>
        <v/>
      </c>
      <c r="P292" s="44" t="str">
        <f>IF(ISBLANK(INNDATA!F337),"",IF(INNDATA!C33="Ja",(K292/Beregninger!L29),(K292/Beregninger!C41)))</f>
        <v/>
      </c>
      <c r="Q292" s="45" t="str">
        <f>IF(ISBLANK(INNDATA!F337),"",IF(INNDATA!C33="Ja",(L292/Beregninger!L63),(L292/Beregninger!C75)))</f>
        <v/>
      </c>
      <c r="R292" s="45" t="str">
        <f>IF(ISBLANK(INNDATA!F337),"",IF(INNDATA!C33="Ja",(M292/Beregninger!L97),(M292/Beregninger!C109)))</f>
        <v/>
      </c>
      <c r="S292" s="45" t="str">
        <f>IF(ISBLANK(INNDATA!F337),"",IF(INNDATA!C33="Ja",(N292/Beregninger!L131),(N292/Beregninger!C143)))</f>
        <v/>
      </c>
      <c r="T292" s="46" t="str">
        <f>IF(ISBLANK(INNDATA!F337),"",IF(INNDATA!C33="Ja",(O292/Beregninger!L165),(O292/Beregninger!C177)))</f>
        <v/>
      </c>
      <c r="U292" s="82"/>
      <c r="V292" s="82"/>
      <c r="W292" s="82"/>
      <c r="X292" s="88"/>
    </row>
    <row r="293" spans="1:24" ht="11.25" customHeight="1">
      <c r="A293" s="88"/>
      <c r="B293" s="82"/>
      <c r="C293" s="84" t="str">
        <f>IF(ISBLANK(INNDATA!C338),"",INNDATA!C338)</f>
        <v/>
      </c>
      <c r="D293" s="213" t="str">
        <f>IF(ISBLANK(INNDATA!D338),"",INNDATA!D338)</f>
        <v/>
      </c>
      <c r="E293" s="214"/>
      <c r="F293" s="44" t="str">
        <f>IF(ISBLANK(INNDATA!F338),"",INNDATA!H338*INNDATA!F338)</f>
        <v/>
      </c>
      <c r="G293" s="45" t="str">
        <f>IF(ISBLANK(INNDATA!F338),"",INNDATA!J338*INNDATA!F338)</f>
        <v/>
      </c>
      <c r="H293" s="45" t="str">
        <f>IF(ISBLANK(INNDATA!F338),"",INNDATA!F338*INNDATA!L338)</f>
        <v/>
      </c>
      <c r="I293" s="45" t="str">
        <f>IF(ISBLANK(INNDATA!F338),"",INNDATA!F338*INNDATA!N338)</f>
        <v/>
      </c>
      <c r="J293" s="45" t="str">
        <f>IF(ISBLANK(INNDATA!F338),"",INNDATA!F338*INNDATA!P338)</f>
        <v/>
      </c>
      <c r="K293" s="44" t="str">
        <f>IF(ISBLANK(INNDATA!F338),"",F293*INNDATA!G338)</f>
        <v/>
      </c>
      <c r="L293" s="45" t="str">
        <f>IF(ISBLANK(INNDATA!F338),"",G293*INNDATA!I338)</f>
        <v/>
      </c>
      <c r="M293" s="45" t="str">
        <f>IF(ISBLANK(INNDATA!F338),"",H293*INNDATA!K338)</f>
        <v/>
      </c>
      <c r="N293" s="45" t="str">
        <f>IF(ISBLANK(INNDATA!F338),"",I293*INNDATA!M338)</f>
        <v/>
      </c>
      <c r="O293" s="45" t="str">
        <f>IF(ISBLANK(INNDATA!F338),"",J293*INNDATA!O338)</f>
        <v/>
      </c>
      <c r="P293" s="44" t="str">
        <f>IF(ISBLANK(INNDATA!F338),"",IF(INNDATA!C33="Ja",(K293/Beregninger!L29),(K293/Beregninger!C41)))</f>
        <v/>
      </c>
      <c r="Q293" s="45" t="str">
        <f>IF(ISBLANK(INNDATA!F338),"",IF(INNDATA!C33="Ja",(L293/Beregninger!L63),(L293/Beregninger!C75)))</f>
        <v/>
      </c>
      <c r="R293" s="45" t="str">
        <f>IF(ISBLANK(INNDATA!F338),"",IF(INNDATA!C33="Ja",(M293/Beregninger!L97),(M293/Beregninger!C109)))</f>
        <v/>
      </c>
      <c r="S293" s="45" t="str">
        <f>IF(ISBLANK(INNDATA!F338),"",IF(INNDATA!C33="Ja",(N293/Beregninger!L131),(N293/Beregninger!C143)))</f>
        <v/>
      </c>
      <c r="T293" s="46" t="str">
        <f>IF(ISBLANK(INNDATA!F338),"",IF(INNDATA!C33="Ja",(O293/Beregninger!L165),(O293/Beregninger!C177)))</f>
        <v/>
      </c>
      <c r="U293" s="82"/>
      <c r="V293" s="82"/>
      <c r="W293" s="82"/>
      <c r="X293" s="88"/>
    </row>
    <row r="294" spans="1:24" ht="11.25" customHeight="1">
      <c r="A294" s="88"/>
      <c r="B294" s="82"/>
      <c r="C294" s="84" t="str">
        <f>IF(ISBLANK(INNDATA!C339),"",INNDATA!C339)</f>
        <v/>
      </c>
      <c r="D294" s="213" t="str">
        <f>IF(ISBLANK(INNDATA!D339),"",INNDATA!D339)</f>
        <v/>
      </c>
      <c r="E294" s="214"/>
      <c r="F294" s="44" t="str">
        <f>IF(ISBLANK(INNDATA!F339),"",INNDATA!H339*INNDATA!F339)</f>
        <v/>
      </c>
      <c r="G294" s="45" t="str">
        <f>IF(ISBLANK(INNDATA!F339),"",INNDATA!J339*INNDATA!F339)</f>
        <v/>
      </c>
      <c r="H294" s="45" t="str">
        <f>IF(ISBLANK(INNDATA!F339),"",INNDATA!F339*INNDATA!L339)</f>
        <v/>
      </c>
      <c r="I294" s="45" t="str">
        <f>IF(ISBLANK(INNDATA!F339),"",INNDATA!F339*INNDATA!N339)</f>
        <v/>
      </c>
      <c r="J294" s="45" t="str">
        <f>IF(ISBLANK(INNDATA!F339),"",INNDATA!F339*INNDATA!P339)</f>
        <v/>
      </c>
      <c r="K294" s="44" t="str">
        <f>IF(ISBLANK(INNDATA!F339),"",F294*INNDATA!G339)</f>
        <v/>
      </c>
      <c r="L294" s="45" t="str">
        <f>IF(ISBLANK(INNDATA!F339),"",G294*INNDATA!I339)</f>
        <v/>
      </c>
      <c r="M294" s="45" t="str">
        <f>IF(ISBLANK(INNDATA!F339),"",H294*INNDATA!K339)</f>
        <v/>
      </c>
      <c r="N294" s="45" t="str">
        <f>IF(ISBLANK(INNDATA!F339),"",I294*INNDATA!M339)</f>
        <v/>
      </c>
      <c r="O294" s="45" t="str">
        <f>IF(ISBLANK(INNDATA!F339),"",J294*INNDATA!O339)</f>
        <v/>
      </c>
      <c r="P294" s="44" t="str">
        <f>IF(ISBLANK(INNDATA!F339),"",IF(INNDATA!C33="Ja",(K294/Beregninger!L29),(K294/Beregninger!C41)))</f>
        <v/>
      </c>
      <c r="Q294" s="45" t="str">
        <f>IF(ISBLANK(INNDATA!F339),"",IF(INNDATA!C33="Ja",(L294/Beregninger!L63),(L294/Beregninger!C75)))</f>
        <v/>
      </c>
      <c r="R294" s="45" t="str">
        <f>IF(ISBLANK(INNDATA!F339),"",IF(INNDATA!C33="Ja",(M294/Beregninger!L97),(M294/Beregninger!C109)))</f>
        <v/>
      </c>
      <c r="S294" s="45" t="str">
        <f>IF(ISBLANK(INNDATA!F339),"",IF(INNDATA!C33="Ja",(N294/Beregninger!L131),(N294/Beregninger!C143)))</f>
        <v/>
      </c>
      <c r="T294" s="46" t="str">
        <f>IF(ISBLANK(INNDATA!F339),"",IF(INNDATA!C33="Ja",(O294/Beregninger!L165),(O294/Beregninger!C177)))</f>
        <v/>
      </c>
      <c r="U294" s="82"/>
      <c r="V294" s="82"/>
      <c r="W294" s="82"/>
      <c r="X294" s="88"/>
    </row>
    <row r="295" spans="1:24" ht="11.25" customHeight="1">
      <c r="A295" s="88"/>
      <c r="B295" s="82"/>
      <c r="C295" s="84" t="str">
        <f>IF(ISBLANK(INNDATA!C340),"",INNDATA!C340)</f>
        <v/>
      </c>
      <c r="D295" s="213" t="str">
        <f>IF(ISBLANK(INNDATA!D340),"",INNDATA!D340)</f>
        <v/>
      </c>
      <c r="E295" s="214"/>
      <c r="F295" s="44" t="str">
        <f>IF(ISBLANK(INNDATA!F340),"",INNDATA!H340*INNDATA!F340)</f>
        <v/>
      </c>
      <c r="G295" s="45" t="str">
        <f>IF(ISBLANK(INNDATA!F340),"",INNDATA!J340*INNDATA!F340)</f>
        <v/>
      </c>
      <c r="H295" s="45" t="str">
        <f>IF(ISBLANK(INNDATA!F340),"",INNDATA!F340*INNDATA!L340)</f>
        <v/>
      </c>
      <c r="I295" s="45" t="str">
        <f>IF(ISBLANK(INNDATA!F340),"",INNDATA!F340*INNDATA!N340)</f>
        <v/>
      </c>
      <c r="J295" s="45" t="str">
        <f>IF(ISBLANK(INNDATA!F340),"",INNDATA!F340*INNDATA!P340)</f>
        <v/>
      </c>
      <c r="K295" s="44" t="str">
        <f>IF(ISBLANK(INNDATA!F340),"",F295*INNDATA!G340)</f>
        <v/>
      </c>
      <c r="L295" s="45" t="str">
        <f>IF(ISBLANK(INNDATA!F340),"",G295*INNDATA!I340)</f>
        <v/>
      </c>
      <c r="M295" s="45" t="str">
        <f>IF(ISBLANK(INNDATA!F340),"",H295*INNDATA!K340)</f>
        <v/>
      </c>
      <c r="N295" s="45" t="str">
        <f>IF(ISBLANK(INNDATA!F340),"",I295*INNDATA!M340)</f>
        <v/>
      </c>
      <c r="O295" s="45" t="str">
        <f>IF(ISBLANK(INNDATA!F340),"",J295*INNDATA!O340)</f>
        <v/>
      </c>
      <c r="P295" s="44" t="str">
        <f>IF(ISBLANK(INNDATA!F340),"",IF(INNDATA!C33="Ja",(K295/Beregninger!L29),(K295/Beregninger!C41)))</f>
        <v/>
      </c>
      <c r="Q295" s="45" t="str">
        <f>IF(ISBLANK(INNDATA!F340),"",IF(INNDATA!C33="Ja",(L295/Beregninger!L63),(L295/Beregninger!C75)))</f>
        <v/>
      </c>
      <c r="R295" s="45" t="str">
        <f>IF(ISBLANK(INNDATA!F340),"",IF(INNDATA!C33="Ja",(M295/Beregninger!L97),(M295/Beregninger!C109)))</f>
        <v/>
      </c>
      <c r="S295" s="45" t="str">
        <f>IF(ISBLANK(INNDATA!F340),"",IF(INNDATA!C33="Ja",(N295/Beregninger!L131),(N295/Beregninger!C143)))</f>
        <v/>
      </c>
      <c r="T295" s="46" t="str">
        <f>IF(ISBLANK(INNDATA!F340),"",IF(INNDATA!C33="Ja",(O295/Beregninger!L165),(O295/Beregninger!C177)))</f>
        <v/>
      </c>
      <c r="U295" s="82"/>
      <c r="V295" s="82"/>
      <c r="W295" s="82"/>
      <c r="X295" s="88"/>
    </row>
    <row r="296" spans="1:24" ht="11.25" customHeight="1">
      <c r="A296" s="88"/>
      <c r="B296" s="82"/>
      <c r="C296" s="84" t="str">
        <f>IF(ISBLANK(INNDATA!C341),"",INNDATA!C341)</f>
        <v/>
      </c>
      <c r="D296" s="213" t="str">
        <f>IF(ISBLANK(INNDATA!D341),"",INNDATA!D341)</f>
        <v/>
      </c>
      <c r="E296" s="214"/>
      <c r="F296" s="44" t="str">
        <f>IF(ISBLANK(INNDATA!F341),"",INNDATA!H341*INNDATA!F341)</f>
        <v/>
      </c>
      <c r="G296" s="45" t="str">
        <f>IF(ISBLANK(INNDATA!F341),"",INNDATA!J341*INNDATA!F341)</f>
        <v/>
      </c>
      <c r="H296" s="45" t="str">
        <f>IF(ISBLANK(INNDATA!F341),"",INNDATA!F341*INNDATA!L341)</f>
        <v/>
      </c>
      <c r="I296" s="45" t="str">
        <f>IF(ISBLANK(INNDATA!F341),"",INNDATA!F341*INNDATA!N341)</f>
        <v/>
      </c>
      <c r="J296" s="45" t="str">
        <f>IF(ISBLANK(INNDATA!F341),"",INNDATA!F341*INNDATA!P341)</f>
        <v/>
      </c>
      <c r="K296" s="44" t="str">
        <f>IF(ISBLANK(INNDATA!F341),"",F296*INNDATA!G341)</f>
        <v/>
      </c>
      <c r="L296" s="45" t="str">
        <f>IF(ISBLANK(INNDATA!F341),"",G296*INNDATA!I341)</f>
        <v/>
      </c>
      <c r="M296" s="45" t="str">
        <f>IF(ISBLANK(INNDATA!F341),"",H296*INNDATA!K341)</f>
        <v/>
      </c>
      <c r="N296" s="45" t="str">
        <f>IF(ISBLANK(INNDATA!F341),"",I296*INNDATA!M341)</f>
        <v/>
      </c>
      <c r="O296" s="45" t="str">
        <f>IF(ISBLANK(INNDATA!F341),"",J296*INNDATA!O341)</f>
        <v/>
      </c>
      <c r="P296" s="44" t="str">
        <f>IF(ISBLANK(INNDATA!F341),"",IF(INNDATA!C33="Ja",(K296/Beregninger!L29),(K296/Beregninger!C41)))</f>
        <v/>
      </c>
      <c r="Q296" s="45" t="str">
        <f>IF(ISBLANK(INNDATA!F341),"",IF(INNDATA!C33="Ja",(L296/Beregninger!L63),(L296/Beregninger!C75)))</f>
        <v/>
      </c>
      <c r="R296" s="45" t="str">
        <f>IF(ISBLANK(INNDATA!F341),"",IF(INNDATA!C33="Ja",(M296/Beregninger!L97),(M296/Beregninger!C109)))</f>
        <v/>
      </c>
      <c r="S296" s="45" t="str">
        <f>IF(ISBLANK(INNDATA!F341),"",IF(INNDATA!C33="Ja",(N296/Beregninger!L131),(N296/Beregninger!C143)))</f>
        <v/>
      </c>
      <c r="T296" s="46" t="str">
        <f>IF(ISBLANK(INNDATA!F341),"",IF(INNDATA!C33="Ja",(O296/Beregninger!L165),(O296/Beregninger!C177)))</f>
        <v/>
      </c>
      <c r="U296" s="82"/>
      <c r="V296" s="82"/>
      <c r="W296" s="82"/>
      <c r="X296" s="88"/>
    </row>
    <row r="297" spans="1:24" ht="11.25" customHeight="1">
      <c r="A297" s="88"/>
      <c r="B297" s="82"/>
      <c r="C297" s="84" t="str">
        <f>IF(ISBLANK(INNDATA!C342),"",INNDATA!C342)</f>
        <v/>
      </c>
      <c r="D297" s="213" t="str">
        <f>IF(ISBLANK(INNDATA!D342),"",INNDATA!D342)</f>
        <v/>
      </c>
      <c r="E297" s="214"/>
      <c r="F297" s="44" t="str">
        <f>IF(ISBLANK(INNDATA!F342),"",INNDATA!H342*INNDATA!F342)</f>
        <v/>
      </c>
      <c r="G297" s="45" t="str">
        <f>IF(ISBLANK(INNDATA!F342),"",INNDATA!J342*INNDATA!F342)</f>
        <v/>
      </c>
      <c r="H297" s="45" t="str">
        <f>IF(ISBLANK(INNDATA!F342),"",INNDATA!F342*INNDATA!L342)</f>
        <v/>
      </c>
      <c r="I297" s="45" t="str">
        <f>IF(ISBLANK(INNDATA!F342),"",INNDATA!F342*INNDATA!N342)</f>
        <v/>
      </c>
      <c r="J297" s="45" t="str">
        <f>IF(ISBLANK(INNDATA!F342),"",INNDATA!F342*INNDATA!P342)</f>
        <v/>
      </c>
      <c r="K297" s="44" t="str">
        <f>IF(ISBLANK(INNDATA!F342),"",F297*INNDATA!G342)</f>
        <v/>
      </c>
      <c r="L297" s="45" t="str">
        <f>IF(ISBLANK(INNDATA!F342),"",G297*INNDATA!I342)</f>
        <v/>
      </c>
      <c r="M297" s="45" t="str">
        <f>IF(ISBLANK(INNDATA!F342),"",H297*INNDATA!K342)</f>
        <v/>
      </c>
      <c r="N297" s="45" t="str">
        <f>IF(ISBLANK(INNDATA!F342),"",I297*INNDATA!M342)</f>
        <v/>
      </c>
      <c r="O297" s="45" t="str">
        <f>IF(ISBLANK(INNDATA!F342),"",J297*INNDATA!O342)</f>
        <v/>
      </c>
      <c r="P297" s="44" t="str">
        <f>IF(ISBLANK(INNDATA!F342),"",IF(INNDATA!C33="Ja",(K297/Beregninger!L29),(K297/Beregninger!C41)))</f>
        <v/>
      </c>
      <c r="Q297" s="45" t="str">
        <f>IF(ISBLANK(INNDATA!F342),"",IF(INNDATA!C33="Ja",(L297/Beregninger!L63),(L297/Beregninger!C75)))</f>
        <v/>
      </c>
      <c r="R297" s="45" t="str">
        <f>IF(ISBLANK(INNDATA!F342),"",IF(INNDATA!C33="Ja",(M297/Beregninger!L97),(M297/Beregninger!C109)))</f>
        <v/>
      </c>
      <c r="S297" s="45" t="str">
        <f>IF(ISBLANK(INNDATA!F342),"",IF(INNDATA!C33="Ja",(N297/Beregninger!L131),(N297/Beregninger!C143)))</f>
        <v/>
      </c>
      <c r="T297" s="46" t="str">
        <f>IF(ISBLANK(INNDATA!F342),"",IF(INNDATA!C33="Ja",(O297/Beregninger!L165),(O297/Beregninger!C177)))</f>
        <v/>
      </c>
      <c r="U297" s="82"/>
      <c r="V297" s="82"/>
      <c r="W297" s="82"/>
      <c r="X297" s="88"/>
    </row>
    <row r="298" spans="1:24" ht="11.25" customHeight="1">
      <c r="A298" s="88"/>
      <c r="B298" s="82"/>
      <c r="C298" s="84" t="str">
        <f>IF(ISBLANK(INNDATA!C343),"",INNDATA!C343)</f>
        <v/>
      </c>
      <c r="D298" s="213" t="str">
        <f>IF(ISBLANK(INNDATA!D343),"",INNDATA!D343)</f>
        <v/>
      </c>
      <c r="E298" s="214"/>
      <c r="F298" s="44" t="str">
        <f>IF(ISBLANK(INNDATA!F343),"",INNDATA!H343*INNDATA!F343)</f>
        <v/>
      </c>
      <c r="G298" s="45" t="str">
        <f>IF(ISBLANK(INNDATA!F343),"",INNDATA!J343*INNDATA!F343)</f>
        <v/>
      </c>
      <c r="H298" s="45" t="str">
        <f>IF(ISBLANK(INNDATA!F343),"",INNDATA!F343*INNDATA!L343)</f>
        <v/>
      </c>
      <c r="I298" s="45" t="str">
        <f>IF(ISBLANK(INNDATA!F343),"",INNDATA!F343*INNDATA!N343)</f>
        <v/>
      </c>
      <c r="J298" s="45" t="str">
        <f>IF(ISBLANK(INNDATA!F343),"",INNDATA!F343*INNDATA!P343)</f>
        <v/>
      </c>
      <c r="K298" s="44" t="str">
        <f>IF(ISBLANK(INNDATA!F343),"",F298*INNDATA!G343)</f>
        <v/>
      </c>
      <c r="L298" s="45" t="str">
        <f>IF(ISBLANK(INNDATA!F343),"",G298*INNDATA!I343)</f>
        <v/>
      </c>
      <c r="M298" s="45" t="str">
        <f>IF(ISBLANK(INNDATA!F343),"",H298*INNDATA!K343)</f>
        <v/>
      </c>
      <c r="N298" s="45" t="str">
        <f>IF(ISBLANK(INNDATA!F343),"",I298*INNDATA!M343)</f>
        <v/>
      </c>
      <c r="O298" s="45" t="str">
        <f>IF(ISBLANK(INNDATA!F343),"",J298*INNDATA!O343)</f>
        <v/>
      </c>
      <c r="P298" s="44" t="str">
        <f>IF(ISBLANK(INNDATA!F343),"",IF(INNDATA!C33="Ja",(K298/Beregninger!L29),(K298/Beregninger!C41)))</f>
        <v/>
      </c>
      <c r="Q298" s="45" t="str">
        <f>IF(ISBLANK(INNDATA!F343),"",IF(INNDATA!C33="Ja",(L298/Beregninger!L63),(L298/Beregninger!C75)))</f>
        <v/>
      </c>
      <c r="R298" s="45" t="str">
        <f>IF(ISBLANK(INNDATA!F343),"",IF(INNDATA!C33="Ja",(M298/Beregninger!L97),(M298/Beregninger!C109)))</f>
        <v/>
      </c>
      <c r="S298" s="45" t="str">
        <f>IF(ISBLANK(INNDATA!F343),"",IF(INNDATA!C33="Ja",(N298/Beregninger!L131),(N298/Beregninger!C143)))</f>
        <v/>
      </c>
      <c r="T298" s="46" t="str">
        <f>IF(ISBLANK(INNDATA!F343),"",IF(INNDATA!C33="Ja",(O298/Beregninger!L165),(O298/Beregninger!C177)))</f>
        <v/>
      </c>
      <c r="U298" s="82"/>
      <c r="V298" s="82"/>
      <c r="W298" s="82"/>
      <c r="X298" s="88"/>
    </row>
    <row r="299" spans="1:24" ht="11.25" customHeight="1">
      <c r="A299" s="88"/>
      <c r="B299" s="82"/>
      <c r="C299" s="84" t="str">
        <f>IF(ISBLANK(INNDATA!C344),"",INNDATA!C344)</f>
        <v/>
      </c>
      <c r="D299" s="213" t="str">
        <f>IF(ISBLANK(INNDATA!D344),"",INNDATA!D344)</f>
        <v/>
      </c>
      <c r="E299" s="214"/>
      <c r="F299" s="44" t="str">
        <f>IF(ISBLANK(INNDATA!F344),"",INNDATA!H344*INNDATA!F344)</f>
        <v/>
      </c>
      <c r="G299" s="45" t="str">
        <f>IF(ISBLANK(INNDATA!F344),"",INNDATA!J344*INNDATA!F344)</f>
        <v/>
      </c>
      <c r="H299" s="45" t="str">
        <f>IF(ISBLANK(INNDATA!F344),"",INNDATA!F344*INNDATA!L344)</f>
        <v/>
      </c>
      <c r="I299" s="45" t="str">
        <f>IF(ISBLANK(INNDATA!F344),"",INNDATA!F344*INNDATA!N344)</f>
        <v/>
      </c>
      <c r="J299" s="45" t="str">
        <f>IF(ISBLANK(INNDATA!F344),"",INNDATA!F344*INNDATA!P344)</f>
        <v/>
      </c>
      <c r="K299" s="44" t="str">
        <f>IF(ISBLANK(INNDATA!F344),"",F299*INNDATA!G344)</f>
        <v/>
      </c>
      <c r="L299" s="45" t="str">
        <f>IF(ISBLANK(INNDATA!F344),"",G299*INNDATA!I344)</f>
        <v/>
      </c>
      <c r="M299" s="45" t="str">
        <f>IF(ISBLANK(INNDATA!F344),"",H299*INNDATA!K344)</f>
        <v/>
      </c>
      <c r="N299" s="45" t="str">
        <f>IF(ISBLANK(INNDATA!F344),"",I299*INNDATA!M344)</f>
        <v/>
      </c>
      <c r="O299" s="45" t="str">
        <f>IF(ISBLANK(INNDATA!F344),"",J299*INNDATA!O344)</f>
        <v/>
      </c>
      <c r="P299" s="44" t="str">
        <f>IF(ISBLANK(INNDATA!F344),"",IF(INNDATA!C33="Ja",(K299/Beregninger!L29),(K299/Beregninger!C41)))</f>
        <v/>
      </c>
      <c r="Q299" s="45" t="str">
        <f>IF(ISBLANK(INNDATA!F344),"",IF(INNDATA!C33="Ja",(L299/Beregninger!L63),(L299/Beregninger!C75)))</f>
        <v/>
      </c>
      <c r="R299" s="45" t="str">
        <f>IF(ISBLANK(INNDATA!F344),"",IF(INNDATA!C33="Ja",(M299/Beregninger!L97),(M299/Beregninger!C109)))</f>
        <v/>
      </c>
      <c r="S299" s="45" t="str">
        <f>IF(ISBLANK(INNDATA!F344),"",IF(INNDATA!C33="Ja",(N299/Beregninger!L131),(N299/Beregninger!C143)))</f>
        <v/>
      </c>
      <c r="T299" s="46" t="str">
        <f>IF(ISBLANK(INNDATA!F344),"",IF(INNDATA!C33="Ja",(O299/Beregninger!L165),(O299/Beregninger!C177)))</f>
        <v/>
      </c>
      <c r="U299" s="82"/>
      <c r="V299" s="82"/>
      <c r="W299" s="82"/>
      <c r="X299" s="88"/>
    </row>
    <row r="300" spans="1:24" ht="11.25" customHeight="1">
      <c r="A300" s="88"/>
      <c r="B300" s="82"/>
      <c r="C300" s="84" t="str">
        <f>IF(ISBLANK(INNDATA!C345),"",INNDATA!C345)</f>
        <v/>
      </c>
      <c r="D300" s="213" t="str">
        <f>IF(ISBLANK(INNDATA!D345),"",INNDATA!D345)</f>
        <v/>
      </c>
      <c r="E300" s="214"/>
      <c r="F300" s="44" t="str">
        <f>IF(ISBLANK(INNDATA!F345),"",INNDATA!H345*INNDATA!F345)</f>
        <v/>
      </c>
      <c r="G300" s="45" t="str">
        <f>IF(ISBLANK(INNDATA!F345),"",INNDATA!J345*INNDATA!F345)</f>
        <v/>
      </c>
      <c r="H300" s="45" t="str">
        <f>IF(ISBLANK(INNDATA!F345),"",INNDATA!F345*INNDATA!L345)</f>
        <v/>
      </c>
      <c r="I300" s="45" t="str">
        <f>IF(ISBLANK(INNDATA!F345),"",INNDATA!F345*INNDATA!N345)</f>
        <v/>
      </c>
      <c r="J300" s="45" t="str">
        <f>IF(ISBLANK(INNDATA!F345),"",INNDATA!F345*INNDATA!P345)</f>
        <v/>
      </c>
      <c r="K300" s="44" t="str">
        <f>IF(ISBLANK(INNDATA!F345),"",F300*INNDATA!G345)</f>
        <v/>
      </c>
      <c r="L300" s="45" t="str">
        <f>IF(ISBLANK(INNDATA!F345),"",G300*INNDATA!I345)</f>
        <v/>
      </c>
      <c r="M300" s="45" t="str">
        <f>IF(ISBLANK(INNDATA!F345),"",H300*INNDATA!K345)</f>
        <v/>
      </c>
      <c r="N300" s="45" t="str">
        <f>IF(ISBLANK(INNDATA!F345),"",I300*INNDATA!M345)</f>
        <v/>
      </c>
      <c r="O300" s="45" t="str">
        <f>IF(ISBLANK(INNDATA!F345),"",J300*INNDATA!O345)</f>
        <v/>
      </c>
      <c r="P300" s="44" t="str">
        <f>IF(ISBLANK(INNDATA!F345),"",IF(INNDATA!C33="Ja",(K300/Beregninger!L29),(K300/Beregninger!C41)))</f>
        <v/>
      </c>
      <c r="Q300" s="45" t="str">
        <f>IF(ISBLANK(INNDATA!F345),"",IF(INNDATA!C33="Ja",(L300/Beregninger!L63),(L300/Beregninger!C75)))</f>
        <v/>
      </c>
      <c r="R300" s="45" t="str">
        <f>IF(ISBLANK(INNDATA!F345),"",IF(INNDATA!C33="Ja",(M300/Beregninger!L97),(M300/Beregninger!C109)))</f>
        <v/>
      </c>
      <c r="S300" s="45" t="str">
        <f>IF(ISBLANK(INNDATA!F345),"",IF(INNDATA!C33="Ja",(N300/Beregninger!L131),(N300/Beregninger!C143)))</f>
        <v/>
      </c>
      <c r="T300" s="46" t="str">
        <f>IF(ISBLANK(INNDATA!F345),"",IF(INNDATA!C33="Ja",(O300/Beregninger!L165),(O300/Beregninger!C177)))</f>
        <v/>
      </c>
      <c r="U300" s="82"/>
      <c r="V300" s="82"/>
      <c r="W300" s="82"/>
      <c r="X300" s="88"/>
    </row>
    <row r="301" spans="1:24" ht="11.25" customHeight="1">
      <c r="A301" s="88"/>
      <c r="B301" s="82"/>
      <c r="C301" s="84" t="str">
        <f>IF(ISBLANK(INNDATA!C346),"",INNDATA!C346)</f>
        <v/>
      </c>
      <c r="D301" s="213" t="str">
        <f>IF(ISBLANK(INNDATA!D346),"",INNDATA!D346)</f>
        <v/>
      </c>
      <c r="E301" s="214"/>
      <c r="F301" s="44" t="str">
        <f>IF(ISBLANK(INNDATA!F346),"",INNDATA!H346*INNDATA!F346)</f>
        <v/>
      </c>
      <c r="G301" s="45" t="str">
        <f>IF(ISBLANK(INNDATA!F346),"",INNDATA!J346*INNDATA!F346)</f>
        <v/>
      </c>
      <c r="H301" s="45" t="str">
        <f>IF(ISBLANK(INNDATA!F346),"",INNDATA!F346*INNDATA!L346)</f>
        <v/>
      </c>
      <c r="I301" s="45" t="str">
        <f>IF(ISBLANK(INNDATA!F346),"",INNDATA!F346*INNDATA!N346)</f>
        <v/>
      </c>
      <c r="J301" s="45" t="str">
        <f>IF(ISBLANK(INNDATA!F346),"",INNDATA!F346*INNDATA!P346)</f>
        <v/>
      </c>
      <c r="K301" s="44" t="str">
        <f>IF(ISBLANK(INNDATA!F346),"",F301*INNDATA!G346)</f>
        <v/>
      </c>
      <c r="L301" s="45" t="str">
        <f>IF(ISBLANK(INNDATA!F346),"",G301*INNDATA!I346)</f>
        <v/>
      </c>
      <c r="M301" s="45" t="str">
        <f>IF(ISBLANK(INNDATA!F346),"",H301*INNDATA!K346)</f>
        <v/>
      </c>
      <c r="N301" s="45" t="str">
        <f>IF(ISBLANK(INNDATA!F346),"",I301*INNDATA!M346)</f>
        <v/>
      </c>
      <c r="O301" s="45" t="str">
        <f>IF(ISBLANK(INNDATA!F346),"",J301*INNDATA!O346)</f>
        <v/>
      </c>
      <c r="P301" s="44" t="str">
        <f>IF(ISBLANK(INNDATA!F346),"",IF(INNDATA!C33="Ja",(K301/Beregninger!L29),(K301/Beregninger!C41)))</f>
        <v/>
      </c>
      <c r="Q301" s="45" t="str">
        <f>IF(ISBLANK(INNDATA!F346),"",IF(INNDATA!C33="Ja",(L301/Beregninger!L63),(L301/Beregninger!C75)))</f>
        <v/>
      </c>
      <c r="R301" s="45" t="str">
        <f>IF(ISBLANK(INNDATA!F346),"",IF(INNDATA!C33="Ja",(M301/Beregninger!L97),(M301/Beregninger!C109)))</f>
        <v/>
      </c>
      <c r="S301" s="45" t="str">
        <f>IF(ISBLANK(INNDATA!F346),"",IF(INNDATA!C33="Ja",(N301/Beregninger!L131),(N301/Beregninger!C143)))</f>
        <v/>
      </c>
      <c r="T301" s="46" t="str">
        <f>IF(ISBLANK(INNDATA!F346),"",IF(INNDATA!C33="Ja",(O301/Beregninger!L165),(O301/Beregninger!C177)))</f>
        <v/>
      </c>
      <c r="U301" s="82"/>
      <c r="V301" s="82"/>
      <c r="W301" s="82"/>
      <c r="X301" s="88"/>
    </row>
    <row r="302" spans="1:24" ht="11.25" customHeight="1">
      <c r="A302" s="88"/>
      <c r="B302" s="82"/>
      <c r="C302" s="84" t="str">
        <f>IF(ISBLANK(INNDATA!C347),"",INNDATA!C347)</f>
        <v/>
      </c>
      <c r="D302" s="213" t="str">
        <f>IF(ISBLANK(INNDATA!D347),"",INNDATA!D347)</f>
        <v/>
      </c>
      <c r="E302" s="214"/>
      <c r="F302" s="44" t="str">
        <f>IF(ISBLANK(INNDATA!F347),"",INNDATA!H347*INNDATA!F347)</f>
        <v/>
      </c>
      <c r="G302" s="45" t="str">
        <f>IF(ISBLANK(INNDATA!F347),"",INNDATA!J347*INNDATA!F347)</f>
        <v/>
      </c>
      <c r="H302" s="45" t="str">
        <f>IF(ISBLANK(INNDATA!F347),"",INNDATA!F347*INNDATA!L347)</f>
        <v/>
      </c>
      <c r="I302" s="45" t="str">
        <f>IF(ISBLANK(INNDATA!F347),"",INNDATA!F347*INNDATA!N347)</f>
        <v/>
      </c>
      <c r="J302" s="45" t="str">
        <f>IF(ISBLANK(INNDATA!F347),"",INNDATA!F347*INNDATA!P347)</f>
        <v/>
      </c>
      <c r="K302" s="44" t="str">
        <f>IF(ISBLANK(INNDATA!F347),"",F302*INNDATA!G347)</f>
        <v/>
      </c>
      <c r="L302" s="45" t="str">
        <f>IF(ISBLANK(INNDATA!F347),"",G302*INNDATA!I347)</f>
        <v/>
      </c>
      <c r="M302" s="45" t="str">
        <f>IF(ISBLANK(INNDATA!F347),"",H302*INNDATA!K347)</f>
        <v/>
      </c>
      <c r="N302" s="45" t="str">
        <f>IF(ISBLANK(INNDATA!F347),"",I302*INNDATA!M347)</f>
        <v/>
      </c>
      <c r="O302" s="45" t="str">
        <f>IF(ISBLANK(INNDATA!F347),"",J302*INNDATA!O347)</f>
        <v/>
      </c>
      <c r="P302" s="44" t="str">
        <f>IF(ISBLANK(INNDATA!F347),"",IF(INNDATA!C33="Ja",(K302/Beregninger!L29),(K302/Beregninger!C41)))</f>
        <v/>
      </c>
      <c r="Q302" s="45" t="str">
        <f>IF(ISBLANK(INNDATA!F347),"",IF(INNDATA!C33="Ja",(L302/Beregninger!L63),(L302/Beregninger!C75)))</f>
        <v/>
      </c>
      <c r="R302" s="45" t="str">
        <f>IF(ISBLANK(INNDATA!F347),"",IF(INNDATA!C33="Ja",(M302/Beregninger!L97),(M302/Beregninger!C109)))</f>
        <v/>
      </c>
      <c r="S302" s="45" t="str">
        <f>IF(ISBLANK(INNDATA!F347),"",IF(INNDATA!C33="Ja",(N302/Beregninger!L131),(N302/Beregninger!C143)))</f>
        <v/>
      </c>
      <c r="T302" s="46" t="str">
        <f>IF(ISBLANK(INNDATA!F347),"",IF(INNDATA!C33="Ja",(O302/Beregninger!L165),(O302/Beregninger!C177)))</f>
        <v/>
      </c>
      <c r="U302" s="82"/>
      <c r="V302" s="82"/>
      <c r="W302" s="82"/>
      <c r="X302" s="88"/>
    </row>
    <row r="303" spans="1:24" ht="11.25" customHeight="1">
      <c r="A303" s="88"/>
      <c r="B303" s="82"/>
      <c r="C303" s="84" t="str">
        <f>IF(ISBLANK(INNDATA!C348),"",INNDATA!C348)</f>
        <v/>
      </c>
      <c r="D303" s="213" t="str">
        <f>IF(ISBLANK(INNDATA!D348),"",INNDATA!D348)</f>
        <v/>
      </c>
      <c r="E303" s="214"/>
      <c r="F303" s="44" t="str">
        <f>IF(ISBLANK(INNDATA!F348),"",INNDATA!H348*INNDATA!F348)</f>
        <v/>
      </c>
      <c r="G303" s="45" t="str">
        <f>IF(ISBLANK(INNDATA!F348),"",INNDATA!J348*INNDATA!F348)</f>
        <v/>
      </c>
      <c r="H303" s="45" t="str">
        <f>IF(ISBLANK(INNDATA!F348),"",INNDATA!F348*INNDATA!L348)</f>
        <v/>
      </c>
      <c r="I303" s="45" t="str">
        <f>IF(ISBLANK(INNDATA!F348),"",INNDATA!F348*INNDATA!N348)</f>
        <v/>
      </c>
      <c r="J303" s="45" t="str">
        <f>IF(ISBLANK(INNDATA!F348),"",INNDATA!F348*INNDATA!P348)</f>
        <v/>
      </c>
      <c r="K303" s="44" t="str">
        <f>IF(ISBLANK(INNDATA!F348),"",F303*INNDATA!G348)</f>
        <v/>
      </c>
      <c r="L303" s="45" t="str">
        <f>IF(ISBLANK(INNDATA!F348),"",G303*INNDATA!I348)</f>
        <v/>
      </c>
      <c r="M303" s="45" t="str">
        <f>IF(ISBLANK(INNDATA!F348),"",H303*INNDATA!K348)</f>
        <v/>
      </c>
      <c r="N303" s="45" t="str">
        <f>IF(ISBLANK(INNDATA!F348),"",I303*INNDATA!M348)</f>
        <v/>
      </c>
      <c r="O303" s="45" t="str">
        <f>IF(ISBLANK(INNDATA!F348),"",J303*INNDATA!O348)</f>
        <v/>
      </c>
      <c r="P303" s="44" t="str">
        <f>IF(ISBLANK(INNDATA!F348),"",IF(INNDATA!C33="Ja",(K303/Beregninger!L29),(K303/Beregninger!C41)))</f>
        <v/>
      </c>
      <c r="Q303" s="45" t="str">
        <f>IF(ISBLANK(INNDATA!F348),"",IF(INNDATA!C33="Ja",(L303/Beregninger!L63),(L303/Beregninger!C75)))</f>
        <v/>
      </c>
      <c r="R303" s="45" t="str">
        <f>IF(ISBLANK(INNDATA!F348),"",IF(INNDATA!C33="Ja",(M303/Beregninger!L97),(M303/Beregninger!C109)))</f>
        <v/>
      </c>
      <c r="S303" s="45" t="str">
        <f>IF(ISBLANK(INNDATA!F348),"",IF(INNDATA!C33="Ja",(N303/Beregninger!L131),(N303/Beregninger!C143)))</f>
        <v/>
      </c>
      <c r="T303" s="46" t="str">
        <f>IF(ISBLANK(INNDATA!F348),"",IF(INNDATA!C33="Ja",(O303/Beregninger!L165),(O303/Beregninger!C177)))</f>
        <v/>
      </c>
      <c r="U303" s="82"/>
      <c r="V303" s="82"/>
      <c r="W303" s="82"/>
      <c r="X303" s="88"/>
    </row>
    <row r="304" spans="1:24" ht="11.25" customHeight="1">
      <c r="A304" s="88"/>
      <c r="B304" s="82"/>
      <c r="C304" s="84" t="str">
        <f>IF(ISBLANK(INNDATA!C349),"",INNDATA!C349)</f>
        <v/>
      </c>
      <c r="D304" s="213" t="str">
        <f>IF(ISBLANK(INNDATA!D349),"",INNDATA!D349)</f>
        <v/>
      </c>
      <c r="E304" s="214"/>
      <c r="F304" s="44" t="str">
        <f>IF(ISBLANK(INNDATA!F349),"",INNDATA!H349*INNDATA!F349)</f>
        <v/>
      </c>
      <c r="G304" s="45" t="str">
        <f>IF(ISBLANK(INNDATA!F349),"",INNDATA!J349*INNDATA!F349)</f>
        <v/>
      </c>
      <c r="H304" s="45" t="str">
        <f>IF(ISBLANK(INNDATA!F349),"",INNDATA!F349*INNDATA!L349)</f>
        <v/>
      </c>
      <c r="I304" s="45" t="str">
        <f>IF(ISBLANK(INNDATA!F349),"",INNDATA!F349*INNDATA!N349)</f>
        <v/>
      </c>
      <c r="J304" s="45" t="str">
        <f>IF(ISBLANK(INNDATA!F349),"",INNDATA!F349*INNDATA!P349)</f>
        <v/>
      </c>
      <c r="K304" s="44" t="str">
        <f>IF(ISBLANK(INNDATA!F349),"",F304*INNDATA!G349)</f>
        <v/>
      </c>
      <c r="L304" s="45" t="str">
        <f>IF(ISBLANK(INNDATA!F349),"",G304*INNDATA!I349)</f>
        <v/>
      </c>
      <c r="M304" s="45" t="str">
        <f>IF(ISBLANK(INNDATA!F349),"",H304*INNDATA!K349)</f>
        <v/>
      </c>
      <c r="N304" s="45" t="str">
        <f>IF(ISBLANK(INNDATA!F349),"",I304*INNDATA!M349)</f>
        <v/>
      </c>
      <c r="O304" s="45" t="str">
        <f>IF(ISBLANK(INNDATA!F349),"",J304*INNDATA!O349)</f>
        <v/>
      </c>
      <c r="P304" s="44" t="str">
        <f>IF(ISBLANK(INNDATA!F349),"",IF(INNDATA!C33="Ja",(K304/Beregninger!L29),(K304/Beregninger!C41)))</f>
        <v/>
      </c>
      <c r="Q304" s="45" t="str">
        <f>IF(ISBLANK(INNDATA!F349),"",IF(INNDATA!C33="Ja",(L304/Beregninger!L63),(L304/Beregninger!C75)))</f>
        <v/>
      </c>
      <c r="R304" s="45" t="str">
        <f>IF(ISBLANK(INNDATA!F349),"",IF(INNDATA!C33="Ja",(M304/Beregninger!L97),(M304/Beregninger!C109)))</f>
        <v/>
      </c>
      <c r="S304" s="45" t="str">
        <f>IF(ISBLANK(INNDATA!F349),"",IF(INNDATA!C33="Ja",(N304/Beregninger!L131),(N304/Beregninger!C143)))</f>
        <v/>
      </c>
      <c r="T304" s="46" t="str">
        <f>IF(ISBLANK(INNDATA!F349),"",IF(INNDATA!C33="Ja",(O304/Beregninger!L165),(O304/Beregninger!C177)))</f>
        <v/>
      </c>
      <c r="U304" s="82"/>
      <c r="V304" s="82"/>
      <c r="W304" s="82"/>
      <c r="X304" s="88"/>
    </row>
    <row r="305" spans="1:24" ht="11.25" customHeight="1">
      <c r="A305" s="88"/>
      <c r="B305" s="82"/>
      <c r="C305" s="84" t="str">
        <f>IF(ISBLANK(INNDATA!C350),"",INNDATA!C350)</f>
        <v/>
      </c>
      <c r="D305" s="213" t="str">
        <f>IF(ISBLANK(INNDATA!D350),"",INNDATA!D350)</f>
        <v/>
      </c>
      <c r="E305" s="214"/>
      <c r="F305" s="44" t="str">
        <f>IF(ISBLANK(INNDATA!F350),"",INNDATA!H350*INNDATA!F350)</f>
        <v/>
      </c>
      <c r="G305" s="45" t="str">
        <f>IF(ISBLANK(INNDATA!F350),"",INNDATA!J350*INNDATA!F350)</f>
        <v/>
      </c>
      <c r="H305" s="45" t="str">
        <f>IF(ISBLANK(INNDATA!F350),"",INNDATA!F350*INNDATA!L350)</f>
        <v/>
      </c>
      <c r="I305" s="45" t="str">
        <f>IF(ISBLANK(INNDATA!F350),"",INNDATA!F350*INNDATA!N350)</f>
        <v/>
      </c>
      <c r="J305" s="45" t="str">
        <f>IF(ISBLANK(INNDATA!F350),"",INNDATA!F350*INNDATA!P350)</f>
        <v/>
      </c>
      <c r="K305" s="44" t="str">
        <f>IF(ISBLANK(INNDATA!F350),"",F305*INNDATA!G350)</f>
        <v/>
      </c>
      <c r="L305" s="45" t="str">
        <f>IF(ISBLANK(INNDATA!F350),"",G305*INNDATA!I350)</f>
        <v/>
      </c>
      <c r="M305" s="45" t="str">
        <f>IF(ISBLANK(INNDATA!F350),"",H305*INNDATA!K350)</f>
        <v/>
      </c>
      <c r="N305" s="45" t="str">
        <f>IF(ISBLANK(INNDATA!F350),"",I305*INNDATA!M350)</f>
        <v/>
      </c>
      <c r="O305" s="45" t="str">
        <f>IF(ISBLANK(INNDATA!F350),"",J305*INNDATA!O350)</f>
        <v/>
      </c>
      <c r="P305" s="44" t="str">
        <f>IF(ISBLANK(INNDATA!F350),"",IF(INNDATA!C33="Ja",(K305/Beregninger!L29),(K305/Beregninger!C41)))</f>
        <v/>
      </c>
      <c r="Q305" s="45" t="str">
        <f>IF(ISBLANK(INNDATA!F350),"",IF(INNDATA!C33="Ja",(L305/Beregninger!L63),(L305/Beregninger!C75)))</f>
        <v/>
      </c>
      <c r="R305" s="45" t="str">
        <f>IF(ISBLANK(INNDATA!F350),"",IF(INNDATA!C33="Ja",(M305/Beregninger!L97),(M305/Beregninger!C109)))</f>
        <v/>
      </c>
      <c r="S305" s="45" t="str">
        <f>IF(ISBLANK(INNDATA!F350),"",IF(INNDATA!C33="Ja",(N305/Beregninger!L131),(N305/Beregninger!C143)))</f>
        <v/>
      </c>
      <c r="T305" s="46" t="str">
        <f>IF(ISBLANK(INNDATA!F350),"",IF(INNDATA!C33="Ja",(O305/Beregninger!L165),(O305/Beregninger!C177)))</f>
        <v/>
      </c>
      <c r="U305" s="82"/>
      <c r="V305" s="82"/>
      <c r="W305" s="82"/>
      <c r="X305" s="88"/>
    </row>
    <row r="306" spans="1:24" ht="11.25" customHeight="1">
      <c r="A306" s="88"/>
      <c r="B306" s="82"/>
      <c r="C306" s="84" t="str">
        <f>IF(ISBLANK(INNDATA!C351),"",INNDATA!C351)</f>
        <v/>
      </c>
      <c r="D306" s="213" t="str">
        <f>IF(ISBLANK(INNDATA!D351),"",INNDATA!D351)</f>
        <v/>
      </c>
      <c r="E306" s="214"/>
      <c r="F306" s="44" t="str">
        <f>IF(ISBLANK(INNDATA!F351),"",INNDATA!H351*INNDATA!F351)</f>
        <v/>
      </c>
      <c r="G306" s="45" t="str">
        <f>IF(ISBLANK(INNDATA!F351),"",INNDATA!J351*INNDATA!F351)</f>
        <v/>
      </c>
      <c r="H306" s="45" t="str">
        <f>IF(ISBLANK(INNDATA!F351),"",INNDATA!F351*INNDATA!L351)</f>
        <v/>
      </c>
      <c r="I306" s="45" t="str">
        <f>IF(ISBLANK(INNDATA!F351),"",INNDATA!F351*INNDATA!N351)</f>
        <v/>
      </c>
      <c r="J306" s="45" t="str">
        <f>IF(ISBLANK(INNDATA!F351),"",INNDATA!F351*INNDATA!P351)</f>
        <v/>
      </c>
      <c r="K306" s="44" t="str">
        <f>IF(ISBLANK(INNDATA!F351),"",F306*INNDATA!G351)</f>
        <v/>
      </c>
      <c r="L306" s="45" t="str">
        <f>IF(ISBLANK(INNDATA!F351),"",G306*INNDATA!I351)</f>
        <v/>
      </c>
      <c r="M306" s="45" t="str">
        <f>IF(ISBLANK(INNDATA!F351),"",H306*INNDATA!K351)</f>
        <v/>
      </c>
      <c r="N306" s="45" t="str">
        <f>IF(ISBLANK(INNDATA!F351),"",I306*INNDATA!M351)</f>
        <v/>
      </c>
      <c r="O306" s="45" t="str">
        <f>IF(ISBLANK(INNDATA!F351),"",J306*INNDATA!O351)</f>
        <v/>
      </c>
      <c r="P306" s="44" t="str">
        <f>IF(ISBLANK(INNDATA!F351),"",IF(INNDATA!C33="Ja",(K306/Beregninger!L29),(K306/Beregninger!C41)))</f>
        <v/>
      </c>
      <c r="Q306" s="45" t="str">
        <f>IF(ISBLANK(INNDATA!F351),"",IF(INNDATA!C33="Ja",(L306/Beregninger!L63),(L306/Beregninger!C75)))</f>
        <v/>
      </c>
      <c r="R306" s="45" t="str">
        <f>IF(ISBLANK(INNDATA!F351),"",IF(INNDATA!C33="Ja",(M306/Beregninger!L97),(M306/Beregninger!C109)))</f>
        <v/>
      </c>
      <c r="S306" s="45" t="str">
        <f>IF(ISBLANK(INNDATA!F351),"",IF(INNDATA!C33="Ja",(N306/Beregninger!L131),(N306/Beregninger!C143)))</f>
        <v/>
      </c>
      <c r="T306" s="46" t="str">
        <f>IF(ISBLANK(INNDATA!F351),"",IF(INNDATA!C33="Ja",(O306/Beregninger!L165),(O306/Beregninger!C177)))</f>
        <v/>
      </c>
      <c r="U306" s="82"/>
      <c r="V306" s="82"/>
      <c r="W306" s="82"/>
      <c r="X306" s="88"/>
    </row>
    <row r="307" spans="1:24" ht="11.25" customHeight="1">
      <c r="A307" s="88"/>
      <c r="B307" s="82"/>
      <c r="C307" s="84" t="str">
        <f>IF(ISBLANK(INNDATA!C352),"",INNDATA!C352)</f>
        <v/>
      </c>
      <c r="D307" s="213" t="str">
        <f>IF(ISBLANK(INNDATA!D352),"",INNDATA!D352)</f>
        <v/>
      </c>
      <c r="E307" s="214"/>
      <c r="F307" s="44" t="str">
        <f>IF(ISBLANK(INNDATA!F352),"",INNDATA!H352*INNDATA!F352)</f>
        <v/>
      </c>
      <c r="G307" s="45" t="str">
        <f>IF(ISBLANK(INNDATA!F352),"",INNDATA!J352*INNDATA!F352)</f>
        <v/>
      </c>
      <c r="H307" s="45" t="str">
        <f>IF(ISBLANK(INNDATA!F352),"",INNDATA!F352*INNDATA!L352)</f>
        <v/>
      </c>
      <c r="I307" s="45" t="str">
        <f>IF(ISBLANK(INNDATA!F352),"",INNDATA!F352*INNDATA!N352)</f>
        <v/>
      </c>
      <c r="J307" s="45" t="str">
        <f>IF(ISBLANK(INNDATA!F352),"",INNDATA!F352*INNDATA!P352)</f>
        <v/>
      </c>
      <c r="K307" s="44" t="str">
        <f>IF(ISBLANK(INNDATA!F352),"",F307*INNDATA!G352)</f>
        <v/>
      </c>
      <c r="L307" s="45" t="str">
        <f>IF(ISBLANK(INNDATA!F352),"",G307*INNDATA!I352)</f>
        <v/>
      </c>
      <c r="M307" s="45" t="str">
        <f>IF(ISBLANK(INNDATA!F352),"",H307*INNDATA!K352)</f>
        <v/>
      </c>
      <c r="N307" s="45" t="str">
        <f>IF(ISBLANK(INNDATA!F352),"",I307*INNDATA!M352)</f>
        <v/>
      </c>
      <c r="O307" s="45" t="str">
        <f>IF(ISBLANK(INNDATA!F352),"",J307*INNDATA!O352)</f>
        <v/>
      </c>
      <c r="P307" s="44" t="str">
        <f>IF(ISBLANK(INNDATA!F352),"",IF(INNDATA!C33="Ja",(K307/Beregninger!L29),(K307/Beregninger!C41)))</f>
        <v/>
      </c>
      <c r="Q307" s="45" t="str">
        <f>IF(ISBLANK(INNDATA!F352),"",IF(INNDATA!C33="Ja",(L307/Beregninger!L63),(L307/Beregninger!C75)))</f>
        <v/>
      </c>
      <c r="R307" s="45" t="str">
        <f>IF(ISBLANK(INNDATA!F352),"",IF(INNDATA!C33="Ja",(M307/Beregninger!L97),(M307/Beregninger!C109)))</f>
        <v/>
      </c>
      <c r="S307" s="45" t="str">
        <f>IF(ISBLANK(INNDATA!F352),"",IF(INNDATA!C33="Ja",(N307/Beregninger!L131),(N307/Beregninger!C143)))</f>
        <v/>
      </c>
      <c r="T307" s="46" t="str">
        <f>IF(ISBLANK(INNDATA!F352),"",IF(INNDATA!C33="Ja",(O307/Beregninger!L165),(O307/Beregninger!C177)))</f>
        <v/>
      </c>
      <c r="U307" s="82"/>
      <c r="V307" s="82"/>
      <c r="W307" s="82"/>
      <c r="X307" s="88"/>
    </row>
    <row r="308" spans="1:24" ht="11.25" customHeight="1">
      <c r="A308" s="88"/>
      <c r="B308" s="82"/>
      <c r="C308" s="84" t="str">
        <f>IF(ISBLANK(INNDATA!C353),"",INNDATA!C353)</f>
        <v/>
      </c>
      <c r="D308" s="213" t="str">
        <f>IF(ISBLANK(INNDATA!D353),"",INNDATA!D353)</f>
        <v/>
      </c>
      <c r="E308" s="214"/>
      <c r="F308" s="44" t="str">
        <f>IF(ISBLANK(INNDATA!F353),"",INNDATA!H353*INNDATA!F353)</f>
        <v/>
      </c>
      <c r="G308" s="45" t="str">
        <f>IF(ISBLANK(INNDATA!F353),"",INNDATA!J353*INNDATA!F353)</f>
        <v/>
      </c>
      <c r="H308" s="45" t="str">
        <f>IF(ISBLANK(INNDATA!F353),"",INNDATA!F353*INNDATA!L353)</f>
        <v/>
      </c>
      <c r="I308" s="45" t="str">
        <f>IF(ISBLANK(INNDATA!F353),"",INNDATA!F353*INNDATA!N353)</f>
        <v/>
      </c>
      <c r="J308" s="45" t="str">
        <f>IF(ISBLANK(INNDATA!F353),"",INNDATA!F353*INNDATA!P353)</f>
        <v/>
      </c>
      <c r="K308" s="44" t="str">
        <f>IF(ISBLANK(INNDATA!F353),"",F308*INNDATA!G353)</f>
        <v/>
      </c>
      <c r="L308" s="45" t="str">
        <f>IF(ISBLANK(INNDATA!F353),"",G308*INNDATA!I353)</f>
        <v/>
      </c>
      <c r="M308" s="45" t="str">
        <f>IF(ISBLANK(INNDATA!F353),"",H308*INNDATA!K353)</f>
        <v/>
      </c>
      <c r="N308" s="45" t="str">
        <f>IF(ISBLANK(INNDATA!F353),"",I308*INNDATA!M353)</f>
        <v/>
      </c>
      <c r="O308" s="45" t="str">
        <f>IF(ISBLANK(INNDATA!F353),"",J308*INNDATA!O353)</f>
        <v/>
      </c>
      <c r="P308" s="44" t="str">
        <f>IF(ISBLANK(INNDATA!F353),"",IF(INNDATA!C33="Ja",(K308/Beregninger!L29),(K308/Beregninger!C41)))</f>
        <v/>
      </c>
      <c r="Q308" s="45" t="str">
        <f>IF(ISBLANK(INNDATA!F353),"",IF(INNDATA!C33="Ja",(L308/Beregninger!L63),(L308/Beregninger!C75)))</f>
        <v/>
      </c>
      <c r="R308" s="45" t="str">
        <f>IF(ISBLANK(INNDATA!F353),"",IF(INNDATA!C33="Ja",(M308/Beregninger!L97),(M308/Beregninger!C109)))</f>
        <v/>
      </c>
      <c r="S308" s="45" t="str">
        <f>IF(ISBLANK(INNDATA!F353),"",IF(INNDATA!C33="Ja",(N308/Beregninger!L131),(N308/Beregninger!C143)))</f>
        <v/>
      </c>
      <c r="T308" s="46" t="str">
        <f>IF(ISBLANK(INNDATA!F353),"",IF(INNDATA!C33="Ja",(O308/Beregninger!L165),(O308/Beregninger!C177)))</f>
        <v/>
      </c>
      <c r="U308" s="82"/>
      <c r="V308" s="82"/>
      <c r="W308" s="82"/>
      <c r="X308" s="88"/>
    </row>
    <row r="309" spans="1:24" ht="11.25" customHeight="1">
      <c r="A309" s="88"/>
      <c r="B309" s="82"/>
      <c r="C309" s="84" t="str">
        <f>IF(ISBLANK(INNDATA!C354),"",INNDATA!C354)</f>
        <v/>
      </c>
      <c r="D309" s="213" t="str">
        <f>IF(ISBLANK(INNDATA!D354),"",INNDATA!D354)</f>
        <v/>
      </c>
      <c r="E309" s="214"/>
      <c r="F309" s="44" t="str">
        <f>IF(ISBLANK(INNDATA!F354),"",INNDATA!H354*INNDATA!F354)</f>
        <v/>
      </c>
      <c r="G309" s="45" t="str">
        <f>IF(ISBLANK(INNDATA!F354),"",INNDATA!J354*INNDATA!F354)</f>
        <v/>
      </c>
      <c r="H309" s="45" t="str">
        <f>IF(ISBLANK(INNDATA!F354),"",INNDATA!F354*INNDATA!L354)</f>
        <v/>
      </c>
      <c r="I309" s="45" t="str">
        <f>IF(ISBLANK(INNDATA!F354),"",INNDATA!F354*INNDATA!N354)</f>
        <v/>
      </c>
      <c r="J309" s="45" t="str">
        <f>IF(ISBLANK(INNDATA!F354),"",INNDATA!F354*INNDATA!P354)</f>
        <v/>
      </c>
      <c r="K309" s="44" t="str">
        <f>IF(ISBLANK(INNDATA!F354),"",F309*INNDATA!G354)</f>
        <v/>
      </c>
      <c r="L309" s="45" t="str">
        <f>IF(ISBLANK(INNDATA!F354),"",G309*INNDATA!I354)</f>
        <v/>
      </c>
      <c r="M309" s="45" t="str">
        <f>IF(ISBLANK(INNDATA!F354),"",H309*INNDATA!K354)</f>
        <v/>
      </c>
      <c r="N309" s="45" t="str">
        <f>IF(ISBLANK(INNDATA!F354),"",I309*INNDATA!M354)</f>
        <v/>
      </c>
      <c r="O309" s="45" t="str">
        <f>IF(ISBLANK(INNDATA!F354),"",J309*INNDATA!O354)</f>
        <v/>
      </c>
      <c r="P309" s="44" t="str">
        <f>IF(ISBLANK(INNDATA!F354),"",IF(INNDATA!C33="Ja",(K309/Beregninger!L29),(K309/Beregninger!C41)))</f>
        <v/>
      </c>
      <c r="Q309" s="45" t="str">
        <f>IF(ISBLANK(INNDATA!F354),"",IF(INNDATA!C33="Ja",(L309/Beregninger!L63),(L309/Beregninger!C75)))</f>
        <v/>
      </c>
      <c r="R309" s="45" t="str">
        <f>IF(ISBLANK(INNDATA!F354),"",IF(INNDATA!C33="Ja",(M309/Beregninger!L97),(M309/Beregninger!C109)))</f>
        <v/>
      </c>
      <c r="S309" s="45" t="str">
        <f>IF(ISBLANK(INNDATA!F354),"",IF(INNDATA!C33="Ja",(N309/Beregninger!L131),(N309/Beregninger!C143)))</f>
        <v/>
      </c>
      <c r="T309" s="46" t="str">
        <f>IF(ISBLANK(INNDATA!F354),"",IF(INNDATA!C33="Ja",(O309/Beregninger!L165),(O309/Beregninger!C177)))</f>
        <v/>
      </c>
      <c r="U309" s="82"/>
      <c r="V309" s="82"/>
      <c r="W309" s="82"/>
      <c r="X309" s="88"/>
    </row>
    <row r="310" spans="1:24" ht="11.25" customHeight="1">
      <c r="A310" s="88"/>
      <c r="B310" s="82"/>
      <c r="C310" s="84" t="str">
        <f>IF(ISBLANK(INNDATA!C355),"",INNDATA!C355)</f>
        <v/>
      </c>
      <c r="D310" s="213" t="str">
        <f>IF(ISBLANK(INNDATA!D355),"",INNDATA!D355)</f>
        <v/>
      </c>
      <c r="E310" s="214"/>
      <c r="F310" s="44" t="str">
        <f>IF(ISBLANK(INNDATA!F355),"",INNDATA!H355*INNDATA!F355)</f>
        <v/>
      </c>
      <c r="G310" s="45" t="str">
        <f>IF(ISBLANK(INNDATA!F355),"",INNDATA!J355*INNDATA!F355)</f>
        <v/>
      </c>
      <c r="H310" s="45" t="str">
        <f>IF(ISBLANK(INNDATA!F355),"",INNDATA!F355*INNDATA!L355)</f>
        <v/>
      </c>
      <c r="I310" s="45" t="str">
        <f>IF(ISBLANK(INNDATA!F355),"",INNDATA!F355*INNDATA!N355)</f>
        <v/>
      </c>
      <c r="J310" s="45" t="str">
        <f>IF(ISBLANK(INNDATA!F355),"",INNDATA!F355*INNDATA!P355)</f>
        <v/>
      </c>
      <c r="K310" s="44" t="str">
        <f>IF(ISBLANK(INNDATA!F355),"",F310*INNDATA!G355)</f>
        <v/>
      </c>
      <c r="L310" s="45" t="str">
        <f>IF(ISBLANK(INNDATA!F355),"",G310*INNDATA!I355)</f>
        <v/>
      </c>
      <c r="M310" s="45" t="str">
        <f>IF(ISBLANK(INNDATA!F355),"",H310*INNDATA!K355)</f>
        <v/>
      </c>
      <c r="N310" s="45" t="str">
        <f>IF(ISBLANK(INNDATA!F355),"",I310*INNDATA!M355)</f>
        <v/>
      </c>
      <c r="O310" s="45" t="str">
        <f>IF(ISBLANK(INNDATA!F355),"",J310*INNDATA!O355)</f>
        <v/>
      </c>
      <c r="P310" s="44" t="str">
        <f>IF(ISBLANK(INNDATA!F355),"",IF(INNDATA!C33="Ja",(K310/Beregninger!L29),(K310/Beregninger!C41)))</f>
        <v/>
      </c>
      <c r="Q310" s="45" t="str">
        <f>IF(ISBLANK(INNDATA!F355),"",IF(INNDATA!C33="Ja",(L310/Beregninger!L63),(L310/Beregninger!C75)))</f>
        <v/>
      </c>
      <c r="R310" s="45" t="str">
        <f>IF(ISBLANK(INNDATA!F355),"",IF(INNDATA!C33="Ja",(M310/Beregninger!L97),(M310/Beregninger!C109)))</f>
        <v/>
      </c>
      <c r="S310" s="45" t="str">
        <f>IF(ISBLANK(INNDATA!F355),"",IF(INNDATA!C33="Ja",(N310/Beregninger!L131),(N310/Beregninger!C143)))</f>
        <v/>
      </c>
      <c r="T310" s="46" t="str">
        <f>IF(ISBLANK(INNDATA!F355),"",IF(INNDATA!C33="Ja",(O310/Beregninger!L165),(O310/Beregninger!C177)))</f>
        <v/>
      </c>
      <c r="U310" s="82"/>
      <c r="V310" s="82"/>
      <c r="W310" s="82"/>
      <c r="X310" s="88"/>
    </row>
    <row r="311" spans="1:24" ht="11.25" customHeight="1">
      <c r="A311" s="88"/>
      <c r="B311" s="82"/>
      <c r="C311" s="84" t="str">
        <f>IF(ISBLANK(INNDATA!C356),"",INNDATA!C356)</f>
        <v/>
      </c>
      <c r="D311" s="213" t="str">
        <f>IF(ISBLANK(INNDATA!D356),"",INNDATA!D356)</f>
        <v/>
      </c>
      <c r="E311" s="214"/>
      <c r="F311" s="44" t="str">
        <f>IF(ISBLANK(INNDATA!F356),"",INNDATA!H356*INNDATA!F356)</f>
        <v/>
      </c>
      <c r="G311" s="45" t="str">
        <f>IF(ISBLANK(INNDATA!F356),"",INNDATA!J356*INNDATA!F356)</f>
        <v/>
      </c>
      <c r="H311" s="45" t="str">
        <f>IF(ISBLANK(INNDATA!F356),"",INNDATA!F356*INNDATA!L356)</f>
        <v/>
      </c>
      <c r="I311" s="45" t="str">
        <f>IF(ISBLANK(INNDATA!F356),"",INNDATA!F356*INNDATA!N356)</f>
        <v/>
      </c>
      <c r="J311" s="45" t="str">
        <f>IF(ISBLANK(INNDATA!F356),"",INNDATA!F356*INNDATA!P356)</f>
        <v/>
      </c>
      <c r="K311" s="44" t="str">
        <f>IF(ISBLANK(INNDATA!F356),"",F311*INNDATA!G356)</f>
        <v/>
      </c>
      <c r="L311" s="45" t="str">
        <f>IF(ISBLANK(INNDATA!F356),"",G311*INNDATA!I356)</f>
        <v/>
      </c>
      <c r="M311" s="45" t="str">
        <f>IF(ISBLANK(INNDATA!F356),"",H311*INNDATA!K356)</f>
        <v/>
      </c>
      <c r="N311" s="45" t="str">
        <f>IF(ISBLANK(INNDATA!F356),"",I311*INNDATA!M356)</f>
        <v/>
      </c>
      <c r="O311" s="45" t="str">
        <f>IF(ISBLANK(INNDATA!F356),"",J311*INNDATA!O356)</f>
        <v/>
      </c>
      <c r="P311" s="44" t="str">
        <f>IF(ISBLANK(INNDATA!F356),"",IF(INNDATA!C33="Ja",(K311/Beregninger!L29),(K311/Beregninger!C41)))</f>
        <v/>
      </c>
      <c r="Q311" s="45" t="str">
        <f>IF(ISBLANK(INNDATA!F356),"",IF(INNDATA!C33="Ja",(L311/Beregninger!L63),(L311/Beregninger!C75)))</f>
        <v/>
      </c>
      <c r="R311" s="45" t="str">
        <f>IF(ISBLANK(INNDATA!F356),"",IF(INNDATA!C33="Ja",(M311/Beregninger!L97),(M311/Beregninger!C109)))</f>
        <v/>
      </c>
      <c r="S311" s="45" t="str">
        <f>IF(ISBLANK(INNDATA!F356),"",IF(INNDATA!C33="Ja",(N311/Beregninger!L131),(N311/Beregninger!C143)))</f>
        <v/>
      </c>
      <c r="T311" s="46" t="str">
        <f>IF(ISBLANK(INNDATA!F356),"",IF(INNDATA!C33="Ja",(O311/Beregninger!L165),(O311/Beregninger!C177)))</f>
        <v/>
      </c>
      <c r="U311" s="82"/>
      <c r="V311" s="82"/>
      <c r="W311" s="82"/>
      <c r="X311" s="88"/>
    </row>
    <row r="312" spans="1:24" ht="11.25" customHeight="1">
      <c r="A312" s="88"/>
      <c r="B312" s="82"/>
      <c r="C312" s="84" t="str">
        <f>IF(ISBLANK(INNDATA!C357),"",INNDATA!C357)</f>
        <v/>
      </c>
      <c r="D312" s="213" t="str">
        <f>IF(ISBLANK(INNDATA!D357),"",INNDATA!D357)</f>
        <v/>
      </c>
      <c r="E312" s="214"/>
      <c r="F312" s="44" t="str">
        <f>IF(ISBLANK(INNDATA!F357),"",INNDATA!H357*INNDATA!F357)</f>
        <v/>
      </c>
      <c r="G312" s="45" t="str">
        <f>IF(ISBLANK(INNDATA!F357),"",INNDATA!J357*INNDATA!F357)</f>
        <v/>
      </c>
      <c r="H312" s="45" t="str">
        <f>IF(ISBLANK(INNDATA!F357),"",INNDATA!F357*INNDATA!L357)</f>
        <v/>
      </c>
      <c r="I312" s="45" t="str">
        <f>IF(ISBLANK(INNDATA!F357),"",INNDATA!F357*INNDATA!N357)</f>
        <v/>
      </c>
      <c r="J312" s="45" t="str">
        <f>IF(ISBLANK(INNDATA!F357),"",INNDATA!F357*INNDATA!P357)</f>
        <v/>
      </c>
      <c r="K312" s="44" t="str">
        <f>IF(ISBLANK(INNDATA!F357),"",F312*INNDATA!G357)</f>
        <v/>
      </c>
      <c r="L312" s="45" t="str">
        <f>IF(ISBLANK(INNDATA!F357),"",G312*INNDATA!I357)</f>
        <v/>
      </c>
      <c r="M312" s="45" t="str">
        <f>IF(ISBLANK(INNDATA!F357),"",H312*INNDATA!K357)</f>
        <v/>
      </c>
      <c r="N312" s="45" t="str">
        <f>IF(ISBLANK(INNDATA!F357),"",I312*INNDATA!M357)</f>
        <v/>
      </c>
      <c r="O312" s="45" t="str">
        <f>IF(ISBLANK(INNDATA!F357),"",J312*INNDATA!O357)</f>
        <v/>
      </c>
      <c r="P312" s="44" t="str">
        <f>IF(ISBLANK(INNDATA!F357),"",IF(INNDATA!C33="Ja",(K312/Beregninger!L29),(K312/Beregninger!C41)))</f>
        <v/>
      </c>
      <c r="Q312" s="45" t="str">
        <f>IF(ISBLANK(INNDATA!F357),"",IF(INNDATA!C33="Ja",(L312/Beregninger!L63),(L312/Beregninger!C75)))</f>
        <v/>
      </c>
      <c r="R312" s="45" t="str">
        <f>IF(ISBLANK(INNDATA!F357),"",IF(INNDATA!C33="Ja",(M312/Beregninger!L97),(M312/Beregninger!C109)))</f>
        <v/>
      </c>
      <c r="S312" s="45" t="str">
        <f>IF(ISBLANK(INNDATA!F357),"",IF(INNDATA!C33="Ja",(N312/Beregninger!L131),(N312/Beregninger!C143)))</f>
        <v/>
      </c>
      <c r="T312" s="46" t="str">
        <f>IF(ISBLANK(INNDATA!F357),"",IF(INNDATA!C33="Ja",(O312/Beregninger!L165),(O312/Beregninger!C177)))</f>
        <v/>
      </c>
      <c r="U312" s="82"/>
      <c r="V312" s="82"/>
      <c r="W312" s="82"/>
      <c r="X312" s="88"/>
    </row>
    <row r="313" spans="1:24" ht="11.25" customHeight="1">
      <c r="A313" s="88"/>
      <c r="B313" s="82"/>
      <c r="C313" s="84" t="str">
        <f>IF(ISBLANK(INNDATA!C358),"",INNDATA!C358)</f>
        <v/>
      </c>
      <c r="D313" s="213" t="str">
        <f>IF(ISBLANK(INNDATA!D358),"",INNDATA!D358)</f>
        <v/>
      </c>
      <c r="E313" s="214"/>
      <c r="F313" s="44" t="str">
        <f>IF(ISBLANK(INNDATA!F358),"",INNDATA!H358*INNDATA!F358)</f>
        <v/>
      </c>
      <c r="G313" s="45" t="str">
        <f>IF(ISBLANK(INNDATA!F358),"",INNDATA!J358*INNDATA!F358)</f>
        <v/>
      </c>
      <c r="H313" s="45" t="str">
        <f>IF(ISBLANK(INNDATA!F358),"",INNDATA!F358*INNDATA!L358)</f>
        <v/>
      </c>
      <c r="I313" s="45" t="str">
        <f>IF(ISBLANK(INNDATA!F358),"",INNDATA!F358*INNDATA!N358)</f>
        <v/>
      </c>
      <c r="J313" s="45" t="str">
        <f>IF(ISBLANK(INNDATA!F358),"",INNDATA!F358*INNDATA!P358)</f>
        <v/>
      </c>
      <c r="K313" s="44" t="str">
        <f>IF(ISBLANK(INNDATA!F358),"",F313*INNDATA!G358)</f>
        <v/>
      </c>
      <c r="L313" s="45" t="str">
        <f>IF(ISBLANK(INNDATA!F358),"",G313*INNDATA!I358)</f>
        <v/>
      </c>
      <c r="M313" s="45" t="str">
        <f>IF(ISBLANK(INNDATA!F358),"",H313*INNDATA!K358)</f>
        <v/>
      </c>
      <c r="N313" s="45" t="str">
        <f>IF(ISBLANK(INNDATA!F358),"",I313*INNDATA!M358)</f>
        <v/>
      </c>
      <c r="O313" s="45" t="str">
        <f>IF(ISBLANK(INNDATA!F358),"",J313*INNDATA!O358)</f>
        <v/>
      </c>
      <c r="P313" s="44" t="str">
        <f>IF(ISBLANK(INNDATA!F358),"",IF(INNDATA!C33="Ja",(K313/Beregninger!L29),(K313/Beregninger!C41)))</f>
        <v/>
      </c>
      <c r="Q313" s="45" t="str">
        <f>IF(ISBLANK(INNDATA!F358),"",IF(INNDATA!C33="Ja",(L313/Beregninger!L63),(L313/Beregninger!C75)))</f>
        <v/>
      </c>
      <c r="R313" s="45" t="str">
        <f>IF(ISBLANK(INNDATA!F358),"",IF(INNDATA!C33="Ja",(M313/Beregninger!L97),(M313/Beregninger!C109)))</f>
        <v/>
      </c>
      <c r="S313" s="45" t="str">
        <f>IF(ISBLANK(INNDATA!F358),"",IF(INNDATA!C33="Ja",(N313/Beregninger!L131),(N313/Beregninger!C143)))</f>
        <v/>
      </c>
      <c r="T313" s="46" t="str">
        <f>IF(ISBLANK(INNDATA!F358),"",IF(INNDATA!C33="Ja",(O313/Beregninger!L165),(O313/Beregninger!C177)))</f>
        <v/>
      </c>
      <c r="U313" s="82"/>
      <c r="V313" s="82"/>
      <c r="W313" s="82"/>
      <c r="X313" s="88"/>
    </row>
    <row r="314" spans="1:24" ht="11.25" customHeight="1">
      <c r="A314" s="88"/>
      <c r="B314" s="82"/>
      <c r="C314" s="84" t="str">
        <f>IF(ISBLANK(INNDATA!C359),"",INNDATA!C359)</f>
        <v/>
      </c>
      <c r="D314" s="213" t="str">
        <f>IF(ISBLANK(INNDATA!D359),"",INNDATA!D359)</f>
        <v/>
      </c>
      <c r="E314" s="214"/>
      <c r="F314" s="44" t="str">
        <f>IF(ISBLANK(INNDATA!F359),"",INNDATA!H359*INNDATA!F359)</f>
        <v/>
      </c>
      <c r="G314" s="45" t="str">
        <f>IF(ISBLANK(INNDATA!F359),"",INNDATA!J359*INNDATA!F359)</f>
        <v/>
      </c>
      <c r="H314" s="45" t="str">
        <f>IF(ISBLANK(INNDATA!F359),"",INNDATA!F359*INNDATA!L359)</f>
        <v/>
      </c>
      <c r="I314" s="45" t="str">
        <f>IF(ISBLANK(INNDATA!F359),"",INNDATA!F359*INNDATA!N359)</f>
        <v/>
      </c>
      <c r="J314" s="45" t="str">
        <f>IF(ISBLANK(INNDATA!F359),"",INNDATA!F359*INNDATA!P359)</f>
        <v/>
      </c>
      <c r="K314" s="44" t="str">
        <f>IF(ISBLANK(INNDATA!F359),"",F314*INNDATA!G359)</f>
        <v/>
      </c>
      <c r="L314" s="45" t="str">
        <f>IF(ISBLANK(INNDATA!F359),"",G314*INNDATA!I359)</f>
        <v/>
      </c>
      <c r="M314" s="45" t="str">
        <f>IF(ISBLANK(INNDATA!F359),"",H314*INNDATA!K359)</f>
        <v/>
      </c>
      <c r="N314" s="45" t="str">
        <f>IF(ISBLANK(INNDATA!F359),"",I314*INNDATA!M359)</f>
        <v/>
      </c>
      <c r="O314" s="45" t="str">
        <f>IF(ISBLANK(INNDATA!F359),"",J314*INNDATA!O359)</f>
        <v/>
      </c>
      <c r="P314" s="44" t="str">
        <f>IF(ISBLANK(INNDATA!F359),"",IF(INNDATA!C33="Ja",(K314/Beregninger!L29),(K314/Beregninger!C41)))</f>
        <v/>
      </c>
      <c r="Q314" s="45" t="str">
        <f>IF(ISBLANK(INNDATA!F359),"",IF(INNDATA!C33="Ja",(L314/Beregninger!L63),(L314/Beregninger!C75)))</f>
        <v/>
      </c>
      <c r="R314" s="45" t="str">
        <f>IF(ISBLANK(INNDATA!F359),"",IF(INNDATA!C33="Ja",(M314/Beregninger!L97),(M314/Beregninger!C109)))</f>
        <v/>
      </c>
      <c r="S314" s="45" t="str">
        <f>IF(ISBLANK(INNDATA!F359),"",IF(INNDATA!C33="Ja",(N314/Beregninger!L131),(N314/Beregninger!C143)))</f>
        <v/>
      </c>
      <c r="T314" s="46" t="str">
        <f>IF(ISBLANK(INNDATA!F359),"",IF(INNDATA!C33="Ja",(O314/Beregninger!L165),(O314/Beregninger!C177)))</f>
        <v/>
      </c>
      <c r="U314" s="82"/>
      <c r="V314" s="82"/>
      <c r="W314" s="82"/>
      <c r="X314" s="88"/>
    </row>
    <row r="315" spans="1:24" ht="11.25" customHeight="1">
      <c r="A315" s="88"/>
      <c r="B315" s="82"/>
      <c r="C315" s="84" t="str">
        <f>IF(ISBLANK(INNDATA!C360),"",INNDATA!C360)</f>
        <v/>
      </c>
      <c r="D315" s="213" t="str">
        <f>IF(ISBLANK(INNDATA!D360),"",INNDATA!D360)</f>
        <v/>
      </c>
      <c r="E315" s="214"/>
      <c r="F315" s="44" t="str">
        <f>IF(ISBLANK(INNDATA!F360),"",INNDATA!H360*INNDATA!F360)</f>
        <v/>
      </c>
      <c r="G315" s="45" t="str">
        <f>IF(ISBLANK(INNDATA!F360),"",INNDATA!J360*INNDATA!F360)</f>
        <v/>
      </c>
      <c r="H315" s="45" t="str">
        <f>IF(ISBLANK(INNDATA!F360),"",INNDATA!F360*INNDATA!L360)</f>
        <v/>
      </c>
      <c r="I315" s="45" t="str">
        <f>IF(ISBLANK(INNDATA!F360),"",INNDATA!F360*INNDATA!N360)</f>
        <v/>
      </c>
      <c r="J315" s="45" t="str">
        <f>IF(ISBLANK(INNDATA!F360),"",INNDATA!F360*INNDATA!P360)</f>
        <v/>
      </c>
      <c r="K315" s="44" t="str">
        <f>IF(ISBLANK(INNDATA!F360),"",F315*INNDATA!G360)</f>
        <v/>
      </c>
      <c r="L315" s="45" t="str">
        <f>IF(ISBLANK(INNDATA!F360),"",G315*INNDATA!I360)</f>
        <v/>
      </c>
      <c r="M315" s="45" t="str">
        <f>IF(ISBLANK(INNDATA!F360),"",H315*INNDATA!K360)</f>
        <v/>
      </c>
      <c r="N315" s="45" t="str">
        <f>IF(ISBLANK(INNDATA!F360),"",I315*INNDATA!M360)</f>
        <v/>
      </c>
      <c r="O315" s="45" t="str">
        <f>IF(ISBLANK(INNDATA!F360),"",J315*INNDATA!O360)</f>
        <v/>
      </c>
      <c r="P315" s="44" t="str">
        <f>IF(ISBLANK(INNDATA!F360),"",IF(INNDATA!C33="Ja",(K315/Beregninger!L29),(K315/Beregninger!C41)))</f>
        <v/>
      </c>
      <c r="Q315" s="45" t="str">
        <f>IF(ISBLANK(INNDATA!F360),"",IF(INNDATA!C33="Ja",(L315/Beregninger!L63),(L315/Beregninger!C75)))</f>
        <v/>
      </c>
      <c r="R315" s="45" t="str">
        <f>IF(ISBLANK(INNDATA!F360),"",IF(INNDATA!C33="Ja",(M315/Beregninger!L97),(M315/Beregninger!C109)))</f>
        <v/>
      </c>
      <c r="S315" s="45" t="str">
        <f>IF(ISBLANK(INNDATA!F360),"",IF(INNDATA!C33="Ja",(N315/Beregninger!L131),(N315/Beregninger!C143)))</f>
        <v/>
      </c>
      <c r="T315" s="46" t="str">
        <f>IF(ISBLANK(INNDATA!F360),"",IF(INNDATA!C33="Ja",(O315/Beregninger!L165),(O315/Beregninger!C177)))</f>
        <v/>
      </c>
      <c r="U315" s="82"/>
      <c r="V315" s="82"/>
      <c r="W315" s="82"/>
      <c r="X315" s="88"/>
    </row>
    <row r="316" spans="1:24" ht="11.25" customHeight="1">
      <c r="A316" s="88"/>
      <c r="B316" s="82"/>
      <c r="C316" s="84" t="str">
        <f>IF(ISBLANK(INNDATA!C361),"",INNDATA!C361)</f>
        <v/>
      </c>
      <c r="D316" s="213" t="str">
        <f>IF(ISBLANK(INNDATA!D361),"",INNDATA!D361)</f>
        <v/>
      </c>
      <c r="E316" s="214"/>
      <c r="F316" s="44" t="str">
        <f>IF(ISBLANK(INNDATA!F361),"",INNDATA!H361*INNDATA!F361)</f>
        <v/>
      </c>
      <c r="G316" s="45" t="str">
        <f>IF(ISBLANK(INNDATA!F361),"",INNDATA!J361*INNDATA!F361)</f>
        <v/>
      </c>
      <c r="H316" s="45" t="str">
        <f>IF(ISBLANK(INNDATA!F361),"",INNDATA!F361*INNDATA!L361)</f>
        <v/>
      </c>
      <c r="I316" s="45" t="str">
        <f>IF(ISBLANK(INNDATA!F361),"",INNDATA!F361*INNDATA!N361)</f>
        <v/>
      </c>
      <c r="J316" s="45" t="str">
        <f>IF(ISBLANK(INNDATA!F361),"",INNDATA!F361*INNDATA!P361)</f>
        <v/>
      </c>
      <c r="K316" s="44" t="str">
        <f>IF(ISBLANK(INNDATA!F361),"",F316*INNDATA!G361)</f>
        <v/>
      </c>
      <c r="L316" s="45" t="str">
        <f>IF(ISBLANK(INNDATA!F361),"",G316*INNDATA!I361)</f>
        <v/>
      </c>
      <c r="M316" s="45" t="str">
        <f>IF(ISBLANK(INNDATA!F361),"",H316*INNDATA!K361)</f>
        <v/>
      </c>
      <c r="N316" s="45" t="str">
        <f>IF(ISBLANK(INNDATA!F361),"",I316*INNDATA!M361)</f>
        <v/>
      </c>
      <c r="O316" s="45" t="str">
        <f>IF(ISBLANK(INNDATA!F361),"",J316*INNDATA!O361)</f>
        <v/>
      </c>
      <c r="P316" s="44" t="str">
        <f>IF(ISBLANK(INNDATA!F361),"",IF(INNDATA!C33="Ja",(K316/Beregninger!L29),(K316/Beregninger!C41)))</f>
        <v/>
      </c>
      <c r="Q316" s="45" t="str">
        <f>IF(ISBLANK(INNDATA!F361),"",IF(INNDATA!C33="Ja",(L316/Beregninger!L63),(L316/Beregninger!C75)))</f>
        <v/>
      </c>
      <c r="R316" s="45" t="str">
        <f>IF(ISBLANK(INNDATA!F361),"",IF(INNDATA!C33="Ja",(M316/Beregninger!L97),(M316/Beregninger!C109)))</f>
        <v/>
      </c>
      <c r="S316" s="45" t="str">
        <f>IF(ISBLANK(INNDATA!F361),"",IF(INNDATA!C33="Ja",(N316/Beregninger!L131),(N316/Beregninger!C143)))</f>
        <v/>
      </c>
      <c r="T316" s="46" t="str">
        <f>IF(ISBLANK(INNDATA!F361),"",IF(INNDATA!C33="Ja",(O316/Beregninger!L165),(O316/Beregninger!C177)))</f>
        <v/>
      </c>
      <c r="U316" s="82"/>
      <c r="V316" s="82"/>
      <c r="W316" s="82"/>
      <c r="X316" s="88"/>
    </row>
    <row r="317" spans="1:24" ht="11.25" customHeight="1">
      <c r="A317" s="88"/>
      <c r="B317" s="82"/>
      <c r="C317" s="84" t="str">
        <f>IF(ISBLANK(INNDATA!C362),"",INNDATA!C362)</f>
        <v/>
      </c>
      <c r="D317" s="213" t="str">
        <f>IF(ISBLANK(INNDATA!D362),"",INNDATA!D362)</f>
        <v/>
      </c>
      <c r="E317" s="214"/>
      <c r="F317" s="44" t="str">
        <f>IF(ISBLANK(INNDATA!F362),"",INNDATA!H362*INNDATA!F362)</f>
        <v/>
      </c>
      <c r="G317" s="45" t="str">
        <f>IF(ISBLANK(INNDATA!F362),"",INNDATA!J362*INNDATA!F362)</f>
        <v/>
      </c>
      <c r="H317" s="45" t="str">
        <f>IF(ISBLANK(INNDATA!F362),"",INNDATA!F362*INNDATA!L362)</f>
        <v/>
      </c>
      <c r="I317" s="45" t="str">
        <f>IF(ISBLANK(INNDATA!F362),"",INNDATA!F362*INNDATA!N362)</f>
        <v/>
      </c>
      <c r="J317" s="45" t="str">
        <f>IF(ISBLANK(INNDATA!F362),"",INNDATA!F362*INNDATA!P362)</f>
        <v/>
      </c>
      <c r="K317" s="44" t="str">
        <f>IF(ISBLANK(INNDATA!F362),"",F317*INNDATA!G362)</f>
        <v/>
      </c>
      <c r="L317" s="45" t="str">
        <f>IF(ISBLANK(INNDATA!F362),"",G317*INNDATA!I362)</f>
        <v/>
      </c>
      <c r="M317" s="45" t="str">
        <f>IF(ISBLANK(INNDATA!F362),"",H317*INNDATA!K362)</f>
        <v/>
      </c>
      <c r="N317" s="45" t="str">
        <f>IF(ISBLANK(INNDATA!F362),"",I317*INNDATA!M362)</f>
        <v/>
      </c>
      <c r="O317" s="45" t="str">
        <f>IF(ISBLANK(INNDATA!F362),"",J317*INNDATA!O362)</f>
        <v/>
      </c>
      <c r="P317" s="44" t="str">
        <f>IF(ISBLANK(INNDATA!F362),"",IF(INNDATA!C33="Ja",(K317/Beregninger!L29),(K317/Beregninger!C41)))</f>
        <v/>
      </c>
      <c r="Q317" s="45" t="str">
        <f>IF(ISBLANK(INNDATA!F362),"",IF(INNDATA!C33="Ja",(L317/Beregninger!L63),(L317/Beregninger!C75)))</f>
        <v/>
      </c>
      <c r="R317" s="45" t="str">
        <f>IF(ISBLANK(INNDATA!F362),"",IF(INNDATA!C33="Ja",(M317/Beregninger!L97),(M317/Beregninger!C109)))</f>
        <v/>
      </c>
      <c r="S317" s="45" t="str">
        <f>IF(ISBLANK(INNDATA!F362),"",IF(INNDATA!C33="Ja",(N317/Beregninger!L131),(N317/Beregninger!C143)))</f>
        <v/>
      </c>
      <c r="T317" s="46" t="str">
        <f>IF(ISBLANK(INNDATA!F362),"",IF(INNDATA!C33="Ja",(O317/Beregninger!L165),(O317/Beregninger!C177)))</f>
        <v/>
      </c>
      <c r="U317" s="82"/>
      <c r="V317" s="82"/>
      <c r="W317" s="82"/>
      <c r="X317" s="88"/>
    </row>
    <row r="318" spans="1:24" ht="11.25" customHeight="1">
      <c r="A318" s="88"/>
      <c r="B318" s="82"/>
      <c r="C318" s="84" t="str">
        <f>IF(ISBLANK(INNDATA!C363),"",INNDATA!C363)</f>
        <v/>
      </c>
      <c r="D318" s="213" t="str">
        <f>IF(ISBLANK(INNDATA!D363),"",INNDATA!D363)</f>
        <v/>
      </c>
      <c r="E318" s="214"/>
      <c r="F318" s="44" t="str">
        <f>IF(ISBLANK(INNDATA!F363),"",INNDATA!H363*INNDATA!F363)</f>
        <v/>
      </c>
      <c r="G318" s="45" t="str">
        <f>IF(ISBLANK(INNDATA!F363),"",INNDATA!J363*INNDATA!F363)</f>
        <v/>
      </c>
      <c r="H318" s="45" t="str">
        <f>IF(ISBLANK(INNDATA!F363),"",INNDATA!F363*INNDATA!L363)</f>
        <v/>
      </c>
      <c r="I318" s="45" t="str">
        <f>IF(ISBLANK(INNDATA!F363),"",INNDATA!F363*INNDATA!N363)</f>
        <v/>
      </c>
      <c r="J318" s="45" t="str">
        <f>IF(ISBLANK(INNDATA!F363),"",INNDATA!F363*INNDATA!P363)</f>
        <v/>
      </c>
      <c r="K318" s="44" t="str">
        <f>IF(ISBLANK(INNDATA!F363),"",F318*INNDATA!G363)</f>
        <v/>
      </c>
      <c r="L318" s="45" t="str">
        <f>IF(ISBLANK(INNDATA!F363),"",G318*INNDATA!I363)</f>
        <v/>
      </c>
      <c r="M318" s="45" t="str">
        <f>IF(ISBLANK(INNDATA!F363),"",H318*INNDATA!K363)</f>
        <v/>
      </c>
      <c r="N318" s="45" t="str">
        <f>IF(ISBLANK(INNDATA!F363),"",I318*INNDATA!M363)</f>
        <v/>
      </c>
      <c r="O318" s="45" t="str">
        <f>IF(ISBLANK(INNDATA!F363),"",J318*INNDATA!O363)</f>
        <v/>
      </c>
      <c r="P318" s="44" t="str">
        <f>IF(ISBLANK(INNDATA!F363),"",IF(INNDATA!C33="Ja",(K318/Beregninger!L29),(K318/Beregninger!C41)))</f>
        <v/>
      </c>
      <c r="Q318" s="45" t="str">
        <f>IF(ISBLANK(INNDATA!F363),"",IF(INNDATA!C33="Ja",(L318/Beregninger!L63),(L318/Beregninger!C75)))</f>
        <v/>
      </c>
      <c r="R318" s="45" t="str">
        <f>IF(ISBLANK(INNDATA!F363),"",IF(INNDATA!C33="Ja",(M318/Beregninger!L97),(M318/Beregninger!C109)))</f>
        <v/>
      </c>
      <c r="S318" s="45" t="str">
        <f>IF(ISBLANK(INNDATA!F363),"",IF(INNDATA!C33="Ja",(N318/Beregninger!L131),(N318/Beregninger!C143)))</f>
        <v/>
      </c>
      <c r="T318" s="46" t="str">
        <f>IF(ISBLANK(INNDATA!F363),"",IF(INNDATA!C33="Ja",(O318/Beregninger!L165),(O318/Beregninger!C177)))</f>
        <v/>
      </c>
      <c r="U318" s="82"/>
      <c r="V318" s="82"/>
      <c r="W318" s="82"/>
      <c r="X318" s="88"/>
    </row>
    <row r="319" spans="1:24" ht="11.25" customHeight="1">
      <c r="A319" s="88"/>
      <c r="B319" s="82"/>
      <c r="C319" s="84" t="str">
        <f>IF(ISBLANK(INNDATA!C364),"",INNDATA!C364)</f>
        <v/>
      </c>
      <c r="D319" s="213" t="str">
        <f>IF(ISBLANK(INNDATA!D364),"",INNDATA!D364)</f>
        <v/>
      </c>
      <c r="E319" s="214"/>
      <c r="F319" s="44" t="str">
        <f>IF(ISBLANK(INNDATA!F364),"",INNDATA!H364*INNDATA!F364)</f>
        <v/>
      </c>
      <c r="G319" s="45" t="str">
        <f>IF(ISBLANK(INNDATA!F364),"",INNDATA!J364*INNDATA!F364)</f>
        <v/>
      </c>
      <c r="H319" s="45" t="str">
        <f>IF(ISBLANK(INNDATA!F364),"",INNDATA!F364*INNDATA!L364)</f>
        <v/>
      </c>
      <c r="I319" s="45" t="str">
        <f>IF(ISBLANK(INNDATA!F364),"",INNDATA!F364*INNDATA!N364)</f>
        <v/>
      </c>
      <c r="J319" s="45" t="str">
        <f>IF(ISBLANK(INNDATA!F364),"",INNDATA!F364*INNDATA!P364)</f>
        <v/>
      </c>
      <c r="K319" s="44" t="str">
        <f>IF(ISBLANK(INNDATA!F364),"",F319*INNDATA!G364)</f>
        <v/>
      </c>
      <c r="L319" s="45" t="str">
        <f>IF(ISBLANK(INNDATA!F364),"",G319*INNDATA!I364)</f>
        <v/>
      </c>
      <c r="M319" s="45" t="str">
        <f>IF(ISBLANK(INNDATA!F364),"",H319*INNDATA!K364)</f>
        <v/>
      </c>
      <c r="N319" s="45" t="str">
        <f>IF(ISBLANK(INNDATA!F364),"",I319*INNDATA!M364)</f>
        <v/>
      </c>
      <c r="O319" s="45" t="str">
        <f>IF(ISBLANK(INNDATA!F364),"",J319*INNDATA!O364)</f>
        <v/>
      </c>
      <c r="P319" s="44" t="str">
        <f>IF(ISBLANK(INNDATA!F364),"",IF(INNDATA!C33="Ja",(K319/Beregninger!L29),(K319/Beregninger!C41)))</f>
        <v/>
      </c>
      <c r="Q319" s="45" t="str">
        <f>IF(ISBLANK(INNDATA!F364),"",IF(INNDATA!C33="Ja",(L319/Beregninger!L63),(L319/Beregninger!C75)))</f>
        <v/>
      </c>
      <c r="R319" s="45" t="str">
        <f>IF(ISBLANK(INNDATA!F364),"",IF(INNDATA!C33="Ja",(M319/Beregninger!L97),(M319/Beregninger!C109)))</f>
        <v/>
      </c>
      <c r="S319" s="45" t="str">
        <f>IF(ISBLANK(INNDATA!F364),"",IF(INNDATA!C33="Ja",(N319/Beregninger!L131),(N319/Beregninger!C143)))</f>
        <v/>
      </c>
      <c r="T319" s="46" t="str">
        <f>IF(ISBLANK(INNDATA!F364),"",IF(INNDATA!C33="Ja",(O319/Beregninger!L165),(O319/Beregninger!C177)))</f>
        <v/>
      </c>
      <c r="U319" s="82"/>
      <c r="V319" s="82"/>
      <c r="W319" s="82"/>
      <c r="X319" s="88"/>
    </row>
    <row r="320" spans="1:24" ht="11.25" customHeight="1">
      <c r="A320" s="88"/>
      <c r="B320" s="82"/>
      <c r="C320" s="84" t="str">
        <f>IF(ISBLANK(INNDATA!C365),"",INNDATA!C365)</f>
        <v/>
      </c>
      <c r="D320" s="213" t="str">
        <f>IF(ISBLANK(INNDATA!D365),"",INNDATA!D365)</f>
        <v/>
      </c>
      <c r="E320" s="214"/>
      <c r="F320" s="44" t="str">
        <f>IF(ISBLANK(INNDATA!F365),"",INNDATA!H365*INNDATA!F365)</f>
        <v/>
      </c>
      <c r="G320" s="45" t="str">
        <f>IF(ISBLANK(INNDATA!F365),"",INNDATA!J365*INNDATA!F365)</f>
        <v/>
      </c>
      <c r="H320" s="45" t="str">
        <f>IF(ISBLANK(INNDATA!F365),"",INNDATA!F365*INNDATA!L365)</f>
        <v/>
      </c>
      <c r="I320" s="45" t="str">
        <f>IF(ISBLANK(INNDATA!F365),"",INNDATA!F365*INNDATA!N365)</f>
        <v/>
      </c>
      <c r="J320" s="45" t="str">
        <f>IF(ISBLANK(INNDATA!F365),"",INNDATA!F365*INNDATA!P365)</f>
        <v/>
      </c>
      <c r="K320" s="44" t="str">
        <f>IF(ISBLANK(INNDATA!F365),"",F320*INNDATA!G365)</f>
        <v/>
      </c>
      <c r="L320" s="45" t="str">
        <f>IF(ISBLANK(INNDATA!F365),"",G320*INNDATA!I365)</f>
        <v/>
      </c>
      <c r="M320" s="45" t="str">
        <f>IF(ISBLANK(INNDATA!F365),"",H320*INNDATA!K365)</f>
        <v/>
      </c>
      <c r="N320" s="45" t="str">
        <f>IF(ISBLANK(INNDATA!F365),"",I320*INNDATA!M365)</f>
        <v/>
      </c>
      <c r="O320" s="45" t="str">
        <f>IF(ISBLANK(INNDATA!F365),"",J320*INNDATA!O365)</f>
        <v/>
      </c>
      <c r="P320" s="44" t="str">
        <f>IF(ISBLANK(INNDATA!F365),"",IF(INNDATA!C33="Ja",(K320/Beregninger!L29),(K320/Beregninger!C41)))</f>
        <v/>
      </c>
      <c r="Q320" s="45" t="str">
        <f>IF(ISBLANK(INNDATA!F365),"",IF(INNDATA!C33="Ja",(L320/Beregninger!L63),(L320/Beregninger!C75)))</f>
        <v/>
      </c>
      <c r="R320" s="45" t="str">
        <f>IF(ISBLANK(INNDATA!F365),"",IF(INNDATA!C33="Ja",(M320/Beregninger!L97),(M320/Beregninger!C109)))</f>
        <v/>
      </c>
      <c r="S320" s="45" t="str">
        <f>IF(ISBLANK(INNDATA!F365),"",IF(INNDATA!C33="Ja",(N320/Beregninger!L131),(N320/Beregninger!C143)))</f>
        <v/>
      </c>
      <c r="T320" s="46" t="str">
        <f>IF(ISBLANK(INNDATA!F365),"",IF(INNDATA!C33="Ja",(O320/Beregninger!L165),(O320/Beregninger!C177)))</f>
        <v/>
      </c>
      <c r="U320" s="82"/>
      <c r="V320" s="82"/>
      <c r="W320" s="82"/>
      <c r="X320" s="88"/>
    </row>
    <row r="321" spans="1:24" ht="11.25" customHeight="1">
      <c r="A321" s="88"/>
      <c r="B321" s="82"/>
      <c r="C321" s="84" t="str">
        <f>IF(ISBLANK(INNDATA!C366),"",INNDATA!C366)</f>
        <v/>
      </c>
      <c r="D321" s="213" t="str">
        <f>IF(ISBLANK(INNDATA!D366),"",INNDATA!D366)</f>
        <v/>
      </c>
      <c r="E321" s="214"/>
      <c r="F321" s="44" t="str">
        <f>IF(ISBLANK(INNDATA!F366),"",INNDATA!H366*INNDATA!F366)</f>
        <v/>
      </c>
      <c r="G321" s="45" t="str">
        <f>IF(ISBLANK(INNDATA!F366),"",INNDATA!J366*INNDATA!F366)</f>
        <v/>
      </c>
      <c r="H321" s="45" t="str">
        <f>IF(ISBLANK(INNDATA!F366),"",INNDATA!F366*INNDATA!L366)</f>
        <v/>
      </c>
      <c r="I321" s="45" t="str">
        <f>IF(ISBLANK(INNDATA!F366),"",INNDATA!F366*INNDATA!N366)</f>
        <v/>
      </c>
      <c r="J321" s="45" t="str">
        <f>IF(ISBLANK(INNDATA!F366),"",INNDATA!F366*INNDATA!P366)</f>
        <v/>
      </c>
      <c r="K321" s="44" t="str">
        <f>IF(ISBLANK(INNDATA!F366),"",F321*INNDATA!G366)</f>
        <v/>
      </c>
      <c r="L321" s="45" t="str">
        <f>IF(ISBLANK(INNDATA!F366),"",G321*INNDATA!I366)</f>
        <v/>
      </c>
      <c r="M321" s="45" t="str">
        <f>IF(ISBLANK(INNDATA!F366),"",H321*INNDATA!K366)</f>
        <v/>
      </c>
      <c r="N321" s="45" t="str">
        <f>IF(ISBLANK(INNDATA!F366),"",I321*INNDATA!M366)</f>
        <v/>
      </c>
      <c r="O321" s="45" t="str">
        <f>IF(ISBLANK(INNDATA!F366),"",J321*INNDATA!O366)</f>
        <v/>
      </c>
      <c r="P321" s="44" t="str">
        <f>IF(ISBLANK(INNDATA!F366),"",IF(INNDATA!C33="Ja",(K321/Beregninger!L29),(K321/Beregninger!C41)))</f>
        <v/>
      </c>
      <c r="Q321" s="45" t="str">
        <f>IF(ISBLANK(INNDATA!F366),"",IF(INNDATA!C33="Ja",(L321/Beregninger!L63),(L321/Beregninger!C75)))</f>
        <v/>
      </c>
      <c r="R321" s="45" t="str">
        <f>IF(ISBLANK(INNDATA!F366),"",IF(INNDATA!C33="Ja",(M321/Beregninger!L97),(M321/Beregninger!C109)))</f>
        <v/>
      </c>
      <c r="S321" s="45" t="str">
        <f>IF(ISBLANK(INNDATA!F366),"",IF(INNDATA!C33="Ja",(N321/Beregninger!L131),(N321/Beregninger!C143)))</f>
        <v/>
      </c>
      <c r="T321" s="46" t="str">
        <f>IF(ISBLANK(INNDATA!F366),"",IF(INNDATA!C33="Ja",(O321/Beregninger!L165),(O321/Beregninger!C177)))</f>
        <v/>
      </c>
      <c r="U321" s="82"/>
      <c r="V321" s="82"/>
      <c r="W321" s="82"/>
      <c r="X321" s="88"/>
    </row>
    <row r="322" spans="1:24" ht="11.25" customHeight="1">
      <c r="A322" s="88"/>
      <c r="B322" s="82"/>
      <c r="C322" s="84" t="str">
        <f>IF(ISBLANK(INNDATA!C367),"",INNDATA!C367)</f>
        <v/>
      </c>
      <c r="D322" s="213" t="str">
        <f>IF(ISBLANK(INNDATA!D367),"",INNDATA!D367)</f>
        <v/>
      </c>
      <c r="E322" s="214"/>
      <c r="F322" s="44" t="str">
        <f>IF(ISBLANK(INNDATA!F367),"",INNDATA!H367*INNDATA!F367)</f>
        <v/>
      </c>
      <c r="G322" s="45" t="str">
        <f>IF(ISBLANK(INNDATA!F367),"",INNDATA!J367*INNDATA!F367)</f>
        <v/>
      </c>
      <c r="H322" s="45" t="str">
        <f>IF(ISBLANK(INNDATA!F367),"",INNDATA!F367*INNDATA!L367)</f>
        <v/>
      </c>
      <c r="I322" s="45" t="str">
        <f>IF(ISBLANK(INNDATA!F367),"",INNDATA!F367*INNDATA!N367)</f>
        <v/>
      </c>
      <c r="J322" s="45" t="str">
        <f>IF(ISBLANK(INNDATA!F367),"",INNDATA!F367*INNDATA!P367)</f>
        <v/>
      </c>
      <c r="K322" s="44" t="str">
        <f>IF(ISBLANK(INNDATA!F367),"",F322*INNDATA!G367)</f>
        <v/>
      </c>
      <c r="L322" s="45" t="str">
        <f>IF(ISBLANK(INNDATA!F367),"",G322*INNDATA!I367)</f>
        <v/>
      </c>
      <c r="M322" s="45" t="str">
        <f>IF(ISBLANK(INNDATA!F367),"",H322*INNDATA!K367)</f>
        <v/>
      </c>
      <c r="N322" s="45" t="str">
        <f>IF(ISBLANK(INNDATA!F367),"",I322*INNDATA!M367)</f>
        <v/>
      </c>
      <c r="O322" s="45" t="str">
        <f>IF(ISBLANK(INNDATA!F367),"",J322*INNDATA!O367)</f>
        <v/>
      </c>
      <c r="P322" s="44" t="str">
        <f>IF(ISBLANK(INNDATA!F367),"",IF(INNDATA!C33="Ja",(K322/Beregninger!L29),(K322/Beregninger!C41)))</f>
        <v/>
      </c>
      <c r="Q322" s="45" t="str">
        <f>IF(ISBLANK(INNDATA!F367),"",IF(INNDATA!C33="Ja",(L322/Beregninger!L63),(L322/Beregninger!C75)))</f>
        <v/>
      </c>
      <c r="R322" s="45" t="str">
        <f>IF(ISBLANK(INNDATA!F367),"",IF(INNDATA!C33="Ja",(M322/Beregninger!L97),(M322/Beregninger!C109)))</f>
        <v/>
      </c>
      <c r="S322" s="45" t="str">
        <f>IF(ISBLANK(INNDATA!F367),"",IF(INNDATA!C33="Ja",(N322/Beregninger!L131),(N322/Beregninger!C143)))</f>
        <v/>
      </c>
      <c r="T322" s="46" t="str">
        <f>IF(ISBLANK(INNDATA!F367),"",IF(INNDATA!C33="Ja",(O322/Beregninger!L165),(O322/Beregninger!C177)))</f>
        <v/>
      </c>
      <c r="U322" s="82"/>
      <c r="V322" s="82"/>
      <c r="W322" s="82"/>
      <c r="X322" s="88"/>
    </row>
    <row r="323" spans="1:24" ht="11.25" customHeight="1">
      <c r="A323" s="88"/>
      <c r="B323" s="82"/>
      <c r="C323" s="84" t="str">
        <f>IF(ISBLANK(INNDATA!C368),"",INNDATA!C368)</f>
        <v/>
      </c>
      <c r="D323" s="213" t="str">
        <f>IF(ISBLANK(INNDATA!D368),"",INNDATA!D368)</f>
        <v/>
      </c>
      <c r="E323" s="214"/>
      <c r="F323" s="44" t="str">
        <f>IF(ISBLANK(INNDATA!F368),"",INNDATA!H368*INNDATA!F368)</f>
        <v/>
      </c>
      <c r="G323" s="45" t="str">
        <f>IF(ISBLANK(INNDATA!F368),"",INNDATA!J368*INNDATA!F368)</f>
        <v/>
      </c>
      <c r="H323" s="45" t="str">
        <f>IF(ISBLANK(INNDATA!F368),"",INNDATA!F368*INNDATA!L368)</f>
        <v/>
      </c>
      <c r="I323" s="45" t="str">
        <f>IF(ISBLANK(INNDATA!F368),"",INNDATA!F368*INNDATA!N368)</f>
        <v/>
      </c>
      <c r="J323" s="45" t="str">
        <f>IF(ISBLANK(INNDATA!F368),"",INNDATA!F368*INNDATA!P368)</f>
        <v/>
      </c>
      <c r="K323" s="44" t="str">
        <f>IF(ISBLANK(INNDATA!F368),"",F323*INNDATA!G368)</f>
        <v/>
      </c>
      <c r="L323" s="45" t="str">
        <f>IF(ISBLANK(INNDATA!F368),"",G323*INNDATA!I368)</f>
        <v/>
      </c>
      <c r="M323" s="45" t="str">
        <f>IF(ISBLANK(INNDATA!F368),"",H323*INNDATA!K368)</f>
        <v/>
      </c>
      <c r="N323" s="45" t="str">
        <f>IF(ISBLANK(INNDATA!F368),"",I323*INNDATA!M368)</f>
        <v/>
      </c>
      <c r="O323" s="45" t="str">
        <f>IF(ISBLANK(INNDATA!F368),"",J323*INNDATA!O368)</f>
        <v/>
      </c>
      <c r="P323" s="44" t="str">
        <f>IF(ISBLANK(INNDATA!F368),"",IF(INNDATA!C33="Ja",(K323/Beregninger!L29),(K323/Beregninger!C41)))</f>
        <v/>
      </c>
      <c r="Q323" s="45" t="str">
        <f>IF(ISBLANK(INNDATA!F368),"",IF(INNDATA!C33="Ja",(L323/Beregninger!L63),(L323/Beregninger!C75)))</f>
        <v/>
      </c>
      <c r="R323" s="45" t="str">
        <f>IF(ISBLANK(INNDATA!F368),"",IF(INNDATA!C33="Ja",(M323/Beregninger!L97),(M323/Beregninger!C109)))</f>
        <v/>
      </c>
      <c r="S323" s="45" t="str">
        <f>IF(ISBLANK(INNDATA!F368),"",IF(INNDATA!C33="Ja",(N323/Beregninger!L131),(N323/Beregninger!C143)))</f>
        <v/>
      </c>
      <c r="T323" s="46" t="str">
        <f>IF(ISBLANK(INNDATA!F368),"",IF(INNDATA!C33="Ja",(O323/Beregninger!L165),(O323/Beregninger!C177)))</f>
        <v/>
      </c>
      <c r="U323" s="82"/>
      <c r="V323" s="82"/>
      <c r="W323" s="82"/>
      <c r="X323" s="88"/>
    </row>
    <row r="324" spans="1:24" ht="11.25" customHeight="1">
      <c r="A324" s="88"/>
      <c r="B324" s="82"/>
      <c r="C324" s="84" t="str">
        <f>IF(ISBLANK(INNDATA!C369),"",INNDATA!C369)</f>
        <v/>
      </c>
      <c r="D324" s="213" t="str">
        <f>IF(ISBLANK(INNDATA!D369),"",INNDATA!D369)</f>
        <v/>
      </c>
      <c r="E324" s="214"/>
      <c r="F324" s="44" t="str">
        <f>IF(ISBLANK(INNDATA!F369),"",INNDATA!H369*INNDATA!F369)</f>
        <v/>
      </c>
      <c r="G324" s="45" t="str">
        <f>IF(ISBLANK(INNDATA!F369),"",INNDATA!J369*INNDATA!F369)</f>
        <v/>
      </c>
      <c r="H324" s="45" t="str">
        <f>IF(ISBLANK(INNDATA!F369),"",INNDATA!F369*INNDATA!L369)</f>
        <v/>
      </c>
      <c r="I324" s="45" t="str">
        <f>IF(ISBLANK(INNDATA!F369),"",INNDATA!F369*INNDATA!N369)</f>
        <v/>
      </c>
      <c r="J324" s="45" t="str">
        <f>IF(ISBLANK(INNDATA!F369),"",INNDATA!F369*INNDATA!P369)</f>
        <v/>
      </c>
      <c r="K324" s="44" t="str">
        <f>IF(ISBLANK(INNDATA!F369),"",F324*INNDATA!G369)</f>
        <v/>
      </c>
      <c r="L324" s="45" t="str">
        <f>IF(ISBLANK(INNDATA!F369),"",G324*INNDATA!I369)</f>
        <v/>
      </c>
      <c r="M324" s="45" t="str">
        <f>IF(ISBLANK(INNDATA!F369),"",H324*INNDATA!K369)</f>
        <v/>
      </c>
      <c r="N324" s="45" t="str">
        <f>IF(ISBLANK(INNDATA!F369),"",I324*INNDATA!M369)</f>
        <v/>
      </c>
      <c r="O324" s="45" t="str">
        <f>IF(ISBLANK(INNDATA!F369),"",J324*INNDATA!O369)</f>
        <v/>
      </c>
      <c r="P324" s="44" t="str">
        <f>IF(ISBLANK(INNDATA!F369),"",IF(INNDATA!C33="Ja",(K324/Beregninger!L29),(K324/Beregninger!C41)))</f>
        <v/>
      </c>
      <c r="Q324" s="45" t="str">
        <f>IF(ISBLANK(INNDATA!F369),"",IF(INNDATA!C33="Ja",(L324/Beregninger!L63),(L324/Beregninger!C75)))</f>
        <v/>
      </c>
      <c r="R324" s="45" t="str">
        <f>IF(ISBLANK(INNDATA!F369),"",IF(INNDATA!C33="Ja",(M324/Beregninger!L97),(M324/Beregninger!C109)))</f>
        <v/>
      </c>
      <c r="S324" s="45" t="str">
        <f>IF(ISBLANK(INNDATA!F369),"",IF(INNDATA!C33="Ja",(N324/Beregninger!L131),(N324/Beregninger!C143)))</f>
        <v/>
      </c>
      <c r="T324" s="46" t="str">
        <f>IF(ISBLANK(INNDATA!F369),"",IF(INNDATA!C33="Ja",(O324/Beregninger!L165),(O324/Beregninger!C177)))</f>
        <v/>
      </c>
      <c r="U324" s="82"/>
      <c r="V324" s="82"/>
      <c r="W324" s="82"/>
      <c r="X324" s="88"/>
    </row>
    <row r="325" spans="1:24" ht="11.25" customHeight="1">
      <c r="A325" s="88"/>
      <c r="B325" s="82"/>
      <c r="C325" s="84" t="str">
        <f>IF(ISBLANK(INNDATA!C370),"",INNDATA!C370)</f>
        <v/>
      </c>
      <c r="D325" s="213" t="str">
        <f>IF(ISBLANK(INNDATA!D370),"",INNDATA!D370)</f>
        <v/>
      </c>
      <c r="E325" s="214"/>
      <c r="F325" s="44" t="str">
        <f>IF(ISBLANK(INNDATA!F370),"",INNDATA!H370*INNDATA!F370)</f>
        <v/>
      </c>
      <c r="G325" s="45" t="str">
        <f>IF(ISBLANK(INNDATA!F370),"",INNDATA!J370*INNDATA!F370)</f>
        <v/>
      </c>
      <c r="H325" s="45" t="str">
        <f>IF(ISBLANK(INNDATA!F370),"",INNDATA!F370*INNDATA!L370)</f>
        <v/>
      </c>
      <c r="I325" s="45" t="str">
        <f>IF(ISBLANK(INNDATA!F370),"",INNDATA!F370*INNDATA!N370)</f>
        <v/>
      </c>
      <c r="J325" s="45" t="str">
        <f>IF(ISBLANK(INNDATA!F370),"",INNDATA!F370*INNDATA!P370)</f>
        <v/>
      </c>
      <c r="K325" s="44" t="str">
        <f>IF(ISBLANK(INNDATA!F370),"",F325*INNDATA!G370)</f>
        <v/>
      </c>
      <c r="L325" s="45" t="str">
        <f>IF(ISBLANK(INNDATA!F370),"",G325*INNDATA!I370)</f>
        <v/>
      </c>
      <c r="M325" s="45" t="str">
        <f>IF(ISBLANK(INNDATA!F370),"",H325*INNDATA!K370)</f>
        <v/>
      </c>
      <c r="N325" s="45" t="str">
        <f>IF(ISBLANK(INNDATA!F370),"",I325*INNDATA!M370)</f>
        <v/>
      </c>
      <c r="O325" s="45" t="str">
        <f>IF(ISBLANK(INNDATA!F370),"",J325*INNDATA!O370)</f>
        <v/>
      </c>
      <c r="P325" s="44" t="str">
        <f>IF(ISBLANK(INNDATA!F370),"",IF(INNDATA!C33="Ja",(K325/Beregninger!L29),(K325/Beregninger!C41)))</f>
        <v/>
      </c>
      <c r="Q325" s="45" t="str">
        <f>IF(ISBLANK(INNDATA!F370),"",IF(INNDATA!C33="Ja",(L325/Beregninger!L63),(L325/Beregninger!C75)))</f>
        <v/>
      </c>
      <c r="R325" s="45" t="str">
        <f>IF(ISBLANK(INNDATA!F370),"",IF(INNDATA!C33="Ja",(M325/Beregninger!L97),(M325/Beregninger!C109)))</f>
        <v/>
      </c>
      <c r="S325" s="45" t="str">
        <f>IF(ISBLANK(INNDATA!F370),"",IF(INNDATA!C33="Ja",(N325/Beregninger!L131),(N325/Beregninger!C143)))</f>
        <v/>
      </c>
      <c r="T325" s="46" t="str">
        <f>IF(ISBLANK(INNDATA!F370),"",IF(INNDATA!C33="Ja",(O325/Beregninger!L165),(O325/Beregninger!C177)))</f>
        <v/>
      </c>
      <c r="U325" s="82"/>
      <c r="V325" s="82"/>
      <c r="W325" s="82"/>
      <c r="X325" s="88"/>
    </row>
    <row r="326" spans="1:24" ht="11.25" customHeight="1">
      <c r="A326" s="88"/>
      <c r="B326" s="82"/>
      <c r="C326" s="84" t="str">
        <f>IF(ISBLANK(INNDATA!C371),"",INNDATA!C371)</f>
        <v/>
      </c>
      <c r="D326" s="213" t="str">
        <f>IF(ISBLANK(INNDATA!D371),"",INNDATA!D371)</f>
        <v/>
      </c>
      <c r="E326" s="214"/>
      <c r="F326" s="44" t="str">
        <f>IF(ISBLANK(INNDATA!F371),"",INNDATA!H371*INNDATA!F371)</f>
        <v/>
      </c>
      <c r="G326" s="45" t="str">
        <f>IF(ISBLANK(INNDATA!F371),"",INNDATA!J371*INNDATA!F371)</f>
        <v/>
      </c>
      <c r="H326" s="45" t="str">
        <f>IF(ISBLANK(INNDATA!F371),"",INNDATA!F371*INNDATA!L371)</f>
        <v/>
      </c>
      <c r="I326" s="45" t="str">
        <f>IF(ISBLANK(INNDATA!F371),"",INNDATA!F371*INNDATA!N371)</f>
        <v/>
      </c>
      <c r="J326" s="45" t="str">
        <f>IF(ISBLANK(INNDATA!F371),"",INNDATA!F371*INNDATA!P371)</f>
        <v/>
      </c>
      <c r="K326" s="44" t="str">
        <f>IF(ISBLANK(INNDATA!F371),"",F326*INNDATA!G371)</f>
        <v/>
      </c>
      <c r="L326" s="45" t="str">
        <f>IF(ISBLANK(INNDATA!F371),"",G326*INNDATA!I371)</f>
        <v/>
      </c>
      <c r="M326" s="45" t="str">
        <f>IF(ISBLANK(INNDATA!F371),"",H326*INNDATA!K371)</f>
        <v/>
      </c>
      <c r="N326" s="45" t="str">
        <f>IF(ISBLANK(INNDATA!F371),"",I326*INNDATA!M371)</f>
        <v/>
      </c>
      <c r="O326" s="45" t="str">
        <f>IF(ISBLANK(INNDATA!F371),"",J326*INNDATA!O371)</f>
        <v/>
      </c>
      <c r="P326" s="44" t="str">
        <f>IF(ISBLANK(INNDATA!F371),"",IF(INNDATA!C33="Ja",(K326/Beregninger!L29),(K326/Beregninger!C41)))</f>
        <v/>
      </c>
      <c r="Q326" s="45" t="str">
        <f>IF(ISBLANK(INNDATA!F371),"",IF(INNDATA!C33="Ja",(L326/Beregninger!L63),(L326/Beregninger!C75)))</f>
        <v/>
      </c>
      <c r="R326" s="45" t="str">
        <f>IF(ISBLANK(INNDATA!F371),"",IF(INNDATA!C33="Ja",(M326/Beregninger!L97),(M326/Beregninger!C109)))</f>
        <v/>
      </c>
      <c r="S326" s="45" t="str">
        <f>IF(ISBLANK(INNDATA!F371),"",IF(INNDATA!C33="Ja",(N326/Beregninger!L131),(N326/Beregninger!C143)))</f>
        <v/>
      </c>
      <c r="T326" s="46" t="str">
        <f>IF(ISBLANK(INNDATA!F371),"",IF(INNDATA!C33="Ja",(O326/Beregninger!L165),(O326/Beregninger!C177)))</f>
        <v/>
      </c>
      <c r="U326" s="82"/>
      <c r="V326" s="82"/>
      <c r="W326" s="82"/>
      <c r="X326" s="88"/>
    </row>
    <row r="327" spans="1:24" ht="11.25" customHeight="1">
      <c r="A327" s="88"/>
      <c r="B327" s="82"/>
      <c r="C327" s="84" t="str">
        <f>IF(ISBLANK(INNDATA!C372),"",INNDATA!C372)</f>
        <v/>
      </c>
      <c r="D327" s="213" t="str">
        <f>IF(ISBLANK(INNDATA!D372),"",INNDATA!D372)</f>
        <v/>
      </c>
      <c r="E327" s="214"/>
      <c r="F327" s="44" t="str">
        <f>IF(ISBLANK(INNDATA!F372),"",INNDATA!H372*INNDATA!F372)</f>
        <v/>
      </c>
      <c r="G327" s="45" t="str">
        <f>IF(ISBLANK(INNDATA!F372),"",INNDATA!J372*INNDATA!F372)</f>
        <v/>
      </c>
      <c r="H327" s="45" t="str">
        <f>IF(ISBLANK(INNDATA!F372),"",INNDATA!F372*INNDATA!L372)</f>
        <v/>
      </c>
      <c r="I327" s="45" t="str">
        <f>IF(ISBLANK(INNDATA!F372),"",INNDATA!F372*INNDATA!N372)</f>
        <v/>
      </c>
      <c r="J327" s="45" t="str">
        <f>IF(ISBLANK(INNDATA!F372),"",INNDATA!F372*INNDATA!P372)</f>
        <v/>
      </c>
      <c r="K327" s="44" t="str">
        <f>IF(ISBLANK(INNDATA!F372),"",F327*INNDATA!G372)</f>
        <v/>
      </c>
      <c r="L327" s="45" t="str">
        <f>IF(ISBLANK(INNDATA!F372),"",G327*INNDATA!I372)</f>
        <v/>
      </c>
      <c r="M327" s="45" t="str">
        <f>IF(ISBLANK(INNDATA!F372),"",H327*INNDATA!K372)</f>
        <v/>
      </c>
      <c r="N327" s="45" t="str">
        <f>IF(ISBLANK(INNDATA!F372),"",I327*INNDATA!M372)</f>
        <v/>
      </c>
      <c r="O327" s="45" t="str">
        <f>IF(ISBLANK(INNDATA!F372),"",J327*INNDATA!O372)</f>
        <v/>
      </c>
      <c r="P327" s="44" t="str">
        <f>IF(ISBLANK(INNDATA!F372),"",IF(INNDATA!C33="Ja",(K327/Beregninger!L29),(K327/Beregninger!C41)))</f>
        <v/>
      </c>
      <c r="Q327" s="45" t="str">
        <f>IF(ISBLANK(INNDATA!F372),"",IF(INNDATA!C33="Ja",(L327/Beregninger!L63),(L327/Beregninger!C75)))</f>
        <v/>
      </c>
      <c r="R327" s="45" t="str">
        <f>IF(ISBLANK(INNDATA!F372),"",IF(INNDATA!C33="Ja",(M327/Beregninger!L97),(M327/Beregninger!C109)))</f>
        <v/>
      </c>
      <c r="S327" s="45" t="str">
        <f>IF(ISBLANK(INNDATA!F372),"",IF(INNDATA!C33="Ja",(N327/Beregninger!L131),(N327/Beregninger!C143)))</f>
        <v/>
      </c>
      <c r="T327" s="46" t="str">
        <f>IF(ISBLANK(INNDATA!F372),"",IF(INNDATA!C33="Ja",(O327/Beregninger!L165),(O327/Beregninger!C177)))</f>
        <v/>
      </c>
      <c r="U327" s="82"/>
      <c r="V327" s="82"/>
      <c r="W327" s="82"/>
      <c r="X327" s="88"/>
    </row>
    <row r="328" spans="1:24" ht="11.25" customHeight="1">
      <c r="A328" s="88"/>
      <c r="B328" s="82"/>
      <c r="C328" s="84" t="str">
        <f>IF(ISBLANK(INNDATA!C373),"",INNDATA!C373)</f>
        <v/>
      </c>
      <c r="D328" s="213" t="str">
        <f>IF(ISBLANK(INNDATA!D373),"",INNDATA!D373)</f>
        <v/>
      </c>
      <c r="E328" s="214"/>
      <c r="F328" s="44" t="str">
        <f>IF(ISBLANK(INNDATA!F373),"",INNDATA!H373*INNDATA!F373)</f>
        <v/>
      </c>
      <c r="G328" s="45" t="str">
        <f>IF(ISBLANK(INNDATA!F373),"",INNDATA!J373*INNDATA!F373)</f>
        <v/>
      </c>
      <c r="H328" s="45" t="str">
        <f>IF(ISBLANK(INNDATA!F373),"",INNDATA!F373*INNDATA!L373)</f>
        <v/>
      </c>
      <c r="I328" s="45" t="str">
        <f>IF(ISBLANK(INNDATA!F373),"",INNDATA!F373*INNDATA!N373)</f>
        <v/>
      </c>
      <c r="J328" s="45" t="str">
        <f>IF(ISBLANK(INNDATA!F373),"",INNDATA!F373*INNDATA!P373)</f>
        <v/>
      </c>
      <c r="K328" s="44" t="str">
        <f>IF(ISBLANK(INNDATA!F373),"",F328*INNDATA!G373)</f>
        <v/>
      </c>
      <c r="L328" s="45" t="str">
        <f>IF(ISBLANK(INNDATA!F373),"",G328*INNDATA!I373)</f>
        <v/>
      </c>
      <c r="M328" s="45" t="str">
        <f>IF(ISBLANK(INNDATA!F373),"",H328*INNDATA!K373)</f>
        <v/>
      </c>
      <c r="N328" s="45" t="str">
        <f>IF(ISBLANK(INNDATA!F373),"",I328*INNDATA!M373)</f>
        <v/>
      </c>
      <c r="O328" s="45" t="str">
        <f>IF(ISBLANK(INNDATA!F373),"",J328*INNDATA!O373)</f>
        <v/>
      </c>
      <c r="P328" s="44" t="str">
        <f>IF(ISBLANK(INNDATA!F373),"",IF(INNDATA!C33="Ja",(K328/Beregninger!L29),(K328/Beregninger!C41)))</f>
        <v/>
      </c>
      <c r="Q328" s="45" t="str">
        <f>IF(ISBLANK(INNDATA!F373),"",IF(INNDATA!C33="Ja",(L328/Beregninger!L63),(L328/Beregninger!C75)))</f>
        <v/>
      </c>
      <c r="R328" s="45" t="str">
        <f>IF(ISBLANK(INNDATA!F373),"",IF(INNDATA!C33="Ja",(M328/Beregninger!L97),(M328/Beregninger!C109)))</f>
        <v/>
      </c>
      <c r="S328" s="45" t="str">
        <f>IF(ISBLANK(INNDATA!F373),"",IF(INNDATA!C33="Ja",(N328/Beregninger!L131),(N328/Beregninger!C143)))</f>
        <v/>
      </c>
      <c r="T328" s="46" t="str">
        <f>IF(ISBLANK(INNDATA!F373),"",IF(INNDATA!C33="Ja",(O328/Beregninger!L165),(O328/Beregninger!C177)))</f>
        <v/>
      </c>
      <c r="U328" s="82"/>
      <c r="V328" s="82"/>
      <c r="W328" s="82"/>
      <c r="X328" s="88"/>
    </row>
    <row r="329" spans="1:24" ht="11.25" customHeight="1">
      <c r="A329" s="88"/>
      <c r="B329" s="82"/>
      <c r="C329" s="84" t="str">
        <f>IF(ISBLANK(INNDATA!C374),"",INNDATA!C374)</f>
        <v/>
      </c>
      <c r="D329" s="213" t="str">
        <f>IF(ISBLANK(INNDATA!D374),"",INNDATA!D374)</f>
        <v/>
      </c>
      <c r="E329" s="214"/>
      <c r="F329" s="44" t="str">
        <f>IF(ISBLANK(INNDATA!F374),"",INNDATA!H374*INNDATA!F374)</f>
        <v/>
      </c>
      <c r="G329" s="45" t="str">
        <f>IF(ISBLANK(INNDATA!F374),"",INNDATA!J374*INNDATA!F374)</f>
        <v/>
      </c>
      <c r="H329" s="45" t="str">
        <f>IF(ISBLANK(INNDATA!F374),"",INNDATA!F374*INNDATA!L374)</f>
        <v/>
      </c>
      <c r="I329" s="45" t="str">
        <f>IF(ISBLANK(INNDATA!F374),"",INNDATA!F374*INNDATA!N374)</f>
        <v/>
      </c>
      <c r="J329" s="45" t="str">
        <f>IF(ISBLANK(INNDATA!F374),"",INNDATA!F374*INNDATA!P374)</f>
        <v/>
      </c>
      <c r="K329" s="44" t="str">
        <f>IF(ISBLANK(INNDATA!F374),"",F329*INNDATA!G374)</f>
        <v/>
      </c>
      <c r="L329" s="45" t="str">
        <f>IF(ISBLANK(INNDATA!F374),"",G329*INNDATA!I374)</f>
        <v/>
      </c>
      <c r="M329" s="45" t="str">
        <f>IF(ISBLANK(INNDATA!F374),"",H329*INNDATA!K374)</f>
        <v/>
      </c>
      <c r="N329" s="45" t="str">
        <f>IF(ISBLANK(INNDATA!F374),"",I329*INNDATA!M374)</f>
        <v/>
      </c>
      <c r="O329" s="45" t="str">
        <f>IF(ISBLANK(INNDATA!F374),"",J329*INNDATA!O374)</f>
        <v/>
      </c>
      <c r="P329" s="44" t="str">
        <f>IF(ISBLANK(INNDATA!F374),"",IF(INNDATA!C33="Ja",(K329/Beregninger!L29),(K329/Beregninger!C41)))</f>
        <v/>
      </c>
      <c r="Q329" s="45" t="str">
        <f>IF(ISBLANK(INNDATA!F374),"",IF(INNDATA!C33="Ja",(L329/Beregninger!L63),(L329/Beregninger!C75)))</f>
        <v/>
      </c>
      <c r="R329" s="45" t="str">
        <f>IF(ISBLANK(INNDATA!F374),"",IF(INNDATA!C33="Ja",(M329/Beregninger!L97),(M329/Beregninger!C109)))</f>
        <v/>
      </c>
      <c r="S329" s="45" t="str">
        <f>IF(ISBLANK(INNDATA!F374),"",IF(INNDATA!C33="Ja",(N329/Beregninger!L131),(N329/Beregninger!C143)))</f>
        <v/>
      </c>
      <c r="T329" s="46" t="str">
        <f>IF(ISBLANK(INNDATA!F374),"",IF(INNDATA!C33="Ja",(O329/Beregninger!L165),(O329/Beregninger!C177)))</f>
        <v/>
      </c>
      <c r="U329" s="82"/>
      <c r="V329" s="82"/>
      <c r="W329" s="82"/>
      <c r="X329" s="88"/>
    </row>
    <row r="330" spans="1:24" ht="11.25" customHeight="1">
      <c r="A330" s="88"/>
      <c r="B330" s="82"/>
      <c r="C330" s="84" t="str">
        <f>IF(ISBLANK(INNDATA!C375),"",INNDATA!C375)</f>
        <v/>
      </c>
      <c r="D330" s="213" t="str">
        <f>IF(ISBLANK(INNDATA!D375),"",INNDATA!D375)</f>
        <v/>
      </c>
      <c r="E330" s="214"/>
      <c r="F330" s="44" t="str">
        <f>IF(ISBLANK(INNDATA!F375),"",INNDATA!H375*INNDATA!F375)</f>
        <v/>
      </c>
      <c r="G330" s="45" t="str">
        <f>IF(ISBLANK(INNDATA!F375),"",INNDATA!J375*INNDATA!F375)</f>
        <v/>
      </c>
      <c r="H330" s="45" t="str">
        <f>IF(ISBLANK(INNDATA!F375),"",INNDATA!F375*INNDATA!L375)</f>
        <v/>
      </c>
      <c r="I330" s="45" t="str">
        <f>IF(ISBLANK(INNDATA!F375),"",INNDATA!F375*INNDATA!N375)</f>
        <v/>
      </c>
      <c r="J330" s="45" t="str">
        <f>IF(ISBLANK(INNDATA!F375),"",INNDATA!F375*INNDATA!P375)</f>
        <v/>
      </c>
      <c r="K330" s="44" t="str">
        <f>IF(ISBLANK(INNDATA!F375),"",F330*INNDATA!G375)</f>
        <v/>
      </c>
      <c r="L330" s="45" t="str">
        <f>IF(ISBLANK(INNDATA!F375),"",G330*INNDATA!I375)</f>
        <v/>
      </c>
      <c r="M330" s="45" t="str">
        <f>IF(ISBLANK(INNDATA!F375),"",H330*INNDATA!K375)</f>
        <v/>
      </c>
      <c r="N330" s="45" t="str">
        <f>IF(ISBLANK(INNDATA!F375),"",I330*INNDATA!M375)</f>
        <v/>
      </c>
      <c r="O330" s="45" t="str">
        <f>IF(ISBLANK(INNDATA!F375),"",J330*INNDATA!O375)</f>
        <v/>
      </c>
      <c r="P330" s="44" t="str">
        <f>IF(ISBLANK(INNDATA!F375),"",IF(INNDATA!C33="Ja",(K330/Beregninger!L29),(K330/Beregninger!C41)))</f>
        <v/>
      </c>
      <c r="Q330" s="45" t="str">
        <f>IF(ISBLANK(INNDATA!F375),"",IF(INNDATA!C33="Ja",(L330/Beregninger!L63),(L330/Beregninger!C75)))</f>
        <v/>
      </c>
      <c r="R330" s="45" t="str">
        <f>IF(ISBLANK(INNDATA!F375),"",IF(INNDATA!C33="Ja",(M330/Beregninger!L97),(M330/Beregninger!C109)))</f>
        <v/>
      </c>
      <c r="S330" s="45" t="str">
        <f>IF(ISBLANK(INNDATA!F375),"",IF(INNDATA!C33="Ja",(N330/Beregninger!L131),(N330/Beregninger!C143)))</f>
        <v/>
      </c>
      <c r="T330" s="46" t="str">
        <f>IF(ISBLANK(INNDATA!F375),"",IF(INNDATA!C33="Ja",(O330/Beregninger!L165),(O330/Beregninger!C177)))</f>
        <v/>
      </c>
      <c r="U330" s="82"/>
      <c r="V330" s="82"/>
      <c r="W330" s="82"/>
      <c r="X330" s="88"/>
    </row>
    <row r="331" spans="1:24" ht="11.25" customHeight="1">
      <c r="A331" s="88"/>
      <c r="B331" s="82"/>
      <c r="C331" s="84" t="str">
        <f>IF(ISBLANK(INNDATA!C376),"",INNDATA!C376)</f>
        <v/>
      </c>
      <c r="D331" s="213" t="str">
        <f>IF(ISBLANK(INNDATA!D376),"",INNDATA!D376)</f>
        <v/>
      </c>
      <c r="E331" s="214"/>
      <c r="F331" s="44" t="str">
        <f>IF(ISBLANK(INNDATA!F376),"",INNDATA!H376*INNDATA!F376)</f>
        <v/>
      </c>
      <c r="G331" s="45" t="str">
        <f>IF(ISBLANK(INNDATA!F376),"",INNDATA!J376*INNDATA!F376)</f>
        <v/>
      </c>
      <c r="H331" s="45" t="str">
        <f>IF(ISBLANK(INNDATA!F376),"",INNDATA!F376*INNDATA!L376)</f>
        <v/>
      </c>
      <c r="I331" s="45" t="str">
        <f>IF(ISBLANK(INNDATA!F376),"",INNDATA!F376*INNDATA!N376)</f>
        <v/>
      </c>
      <c r="J331" s="45" t="str">
        <f>IF(ISBLANK(INNDATA!F376),"",INNDATA!F376*INNDATA!P376)</f>
        <v/>
      </c>
      <c r="K331" s="44" t="str">
        <f>IF(ISBLANK(INNDATA!F376),"",F331*INNDATA!G376)</f>
        <v/>
      </c>
      <c r="L331" s="45" t="str">
        <f>IF(ISBLANK(INNDATA!F376),"",G331*INNDATA!I376)</f>
        <v/>
      </c>
      <c r="M331" s="45" t="str">
        <f>IF(ISBLANK(INNDATA!F376),"",H331*INNDATA!K376)</f>
        <v/>
      </c>
      <c r="N331" s="45" t="str">
        <f>IF(ISBLANK(INNDATA!F376),"",I331*INNDATA!M376)</f>
        <v/>
      </c>
      <c r="O331" s="45" t="str">
        <f>IF(ISBLANK(INNDATA!F376),"",J331*INNDATA!O376)</f>
        <v/>
      </c>
      <c r="P331" s="44" t="str">
        <f>IF(ISBLANK(INNDATA!F376),"",IF(INNDATA!C33="Ja",(K331/Beregninger!L29),(K331/Beregninger!C41)))</f>
        <v/>
      </c>
      <c r="Q331" s="45" t="str">
        <f>IF(ISBLANK(INNDATA!F376),"",IF(INNDATA!C33="Ja",(L331/Beregninger!L63),(L331/Beregninger!C75)))</f>
        <v/>
      </c>
      <c r="R331" s="45" t="str">
        <f>IF(ISBLANK(INNDATA!F376),"",IF(INNDATA!C33="Ja",(M331/Beregninger!L97),(M331/Beregninger!C109)))</f>
        <v/>
      </c>
      <c r="S331" s="45" t="str">
        <f>IF(ISBLANK(INNDATA!F376),"",IF(INNDATA!C33="Ja",(N331/Beregninger!L131),(N331/Beregninger!C143)))</f>
        <v/>
      </c>
      <c r="T331" s="46" t="str">
        <f>IF(ISBLANK(INNDATA!F376),"",IF(INNDATA!C33="Ja",(O331/Beregninger!L165),(O331/Beregninger!C177)))</f>
        <v/>
      </c>
      <c r="U331" s="82"/>
      <c r="V331" s="82"/>
      <c r="W331" s="82"/>
      <c r="X331" s="88"/>
    </row>
    <row r="332" spans="1:24" ht="11.25" customHeight="1">
      <c r="A332" s="88"/>
      <c r="B332" s="82"/>
      <c r="C332" s="84" t="str">
        <f>IF(ISBLANK(INNDATA!C377),"",INNDATA!C377)</f>
        <v/>
      </c>
      <c r="D332" s="213" t="str">
        <f>IF(ISBLANK(INNDATA!D377),"",INNDATA!D377)</f>
        <v/>
      </c>
      <c r="E332" s="214"/>
      <c r="F332" s="44" t="str">
        <f>IF(ISBLANK(INNDATA!F377),"",INNDATA!H377*INNDATA!F377)</f>
        <v/>
      </c>
      <c r="G332" s="45" t="str">
        <f>IF(ISBLANK(INNDATA!F377),"",INNDATA!J377*INNDATA!F377)</f>
        <v/>
      </c>
      <c r="H332" s="45" t="str">
        <f>IF(ISBLANK(INNDATA!F377),"",INNDATA!F377*INNDATA!L377)</f>
        <v/>
      </c>
      <c r="I332" s="45" t="str">
        <f>IF(ISBLANK(INNDATA!F377),"",INNDATA!F377*INNDATA!N377)</f>
        <v/>
      </c>
      <c r="J332" s="45" t="str">
        <f>IF(ISBLANK(INNDATA!F377),"",INNDATA!F377*INNDATA!P377)</f>
        <v/>
      </c>
      <c r="K332" s="44" t="str">
        <f>IF(ISBLANK(INNDATA!F377),"",F332*INNDATA!G377)</f>
        <v/>
      </c>
      <c r="L332" s="45" t="str">
        <f>IF(ISBLANK(INNDATA!F377),"",G332*INNDATA!I377)</f>
        <v/>
      </c>
      <c r="M332" s="45" t="str">
        <f>IF(ISBLANK(INNDATA!F377),"",H332*INNDATA!K377)</f>
        <v/>
      </c>
      <c r="N332" s="45" t="str">
        <f>IF(ISBLANK(INNDATA!F377),"",I332*INNDATA!M377)</f>
        <v/>
      </c>
      <c r="O332" s="45" t="str">
        <f>IF(ISBLANK(INNDATA!F377),"",J332*INNDATA!O377)</f>
        <v/>
      </c>
      <c r="P332" s="44" t="str">
        <f>IF(ISBLANK(INNDATA!F377),"",IF(INNDATA!C33="Ja",(K332/Beregninger!L29),(K332/Beregninger!C41)))</f>
        <v/>
      </c>
      <c r="Q332" s="45" t="str">
        <f>IF(ISBLANK(INNDATA!F377),"",IF(INNDATA!C33="Ja",(L332/Beregninger!L63),(L332/Beregninger!C75)))</f>
        <v/>
      </c>
      <c r="R332" s="45" t="str">
        <f>IF(ISBLANK(INNDATA!F377),"",IF(INNDATA!C33="Ja",(M332/Beregninger!L97),(M332/Beregninger!C109)))</f>
        <v/>
      </c>
      <c r="S332" s="45" t="str">
        <f>IF(ISBLANK(INNDATA!F377),"",IF(INNDATA!C33="Ja",(N332/Beregninger!L131),(N332/Beregninger!C143)))</f>
        <v/>
      </c>
      <c r="T332" s="46" t="str">
        <f>IF(ISBLANK(INNDATA!F377),"",IF(INNDATA!C33="Ja",(O332/Beregninger!L165),(O332/Beregninger!C177)))</f>
        <v/>
      </c>
      <c r="U332" s="82"/>
      <c r="V332" s="82"/>
      <c r="W332" s="82"/>
      <c r="X332" s="88"/>
    </row>
    <row r="333" spans="1:24" ht="11.25" customHeight="1">
      <c r="A333" s="88"/>
      <c r="B333" s="82"/>
      <c r="C333" s="84" t="str">
        <f>IF(ISBLANK(INNDATA!C378),"",INNDATA!C378)</f>
        <v/>
      </c>
      <c r="D333" s="213" t="str">
        <f>IF(ISBLANK(INNDATA!D378),"",INNDATA!D378)</f>
        <v/>
      </c>
      <c r="E333" s="214"/>
      <c r="F333" s="44" t="str">
        <f>IF(ISBLANK(INNDATA!F378),"",INNDATA!H378*INNDATA!F378)</f>
        <v/>
      </c>
      <c r="G333" s="45" t="str">
        <f>IF(ISBLANK(INNDATA!F378),"",INNDATA!J378*INNDATA!F378)</f>
        <v/>
      </c>
      <c r="H333" s="45" t="str">
        <f>IF(ISBLANK(INNDATA!F378),"",INNDATA!F378*INNDATA!L378)</f>
        <v/>
      </c>
      <c r="I333" s="45" t="str">
        <f>IF(ISBLANK(INNDATA!F378),"",INNDATA!F378*INNDATA!N378)</f>
        <v/>
      </c>
      <c r="J333" s="45" t="str">
        <f>IF(ISBLANK(INNDATA!F378),"",INNDATA!F378*INNDATA!P378)</f>
        <v/>
      </c>
      <c r="K333" s="44" t="str">
        <f>IF(ISBLANK(INNDATA!F378),"",F333*INNDATA!G378)</f>
        <v/>
      </c>
      <c r="L333" s="45" t="str">
        <f>IF(ISBLANK(INNDATA!F378),"",G333*INNDATA!I378)</f>
        <v/>
      </c>
      <c r="M333" s="45" t="str">
        <f>IF(ISBLANK(INNDATA!F378),"",H333*INNDATA!K378)</f>
        <v/>
      </c>
      <c r="N333" s="45" t="str">
        <f>IF(ISBLANK(INNDATA!F378),"",I333*INNDATA!M378)</f>
        <v/>
      </c>
      <c r="O333" s="45" t="str">
        <f>IF(ISBLANK(INNDATA!F378),"",J333*INNDATA!O378)</f>
        <v/>
      </c>
      <c r="P333" s="44" t="str">
        <f>IF(ISBLANK(INNDATA!F378),"",IF(INNDATA!C33="Ja",(K333/Beregninger!L29),(K333/Beregninger!C41)))</f>
        <v/>
      </c>
      <c r="Q333" s="45" t="str">
        <f>IF(ISBLANK(INNDATA!F378),"",IF(INNDATA!C33="Ja",(L333/Beregninger!L63),(L333/Beregninger!C75)))</f>
        <v/>
      </c>
      <c r="R333" s="45" t="str">
        <f>IF(ISBLANK(INNDATA!F378),"",IF(INNDATA!C33="Ja",(M333/Beregninger!L97),(M333/Beregninger!C109)))</f>
        <v/>
      </c>
      <c r="S333" s="45" t="str">
        <f>IF(ISBLANK(INNDATA!F378),"",IF(INNDATA!C33="Ja",(N333/Beregninger!L131),(N333/Beregninger!C143)))</f>
        <v/>
      </c>
      <c r="T333" s="46" t="str">
        <f>IF(ISBLANK(INNDATA!F378),"",IF(INNDATA!C33="Ja",(O333/Beregninger!L165),(O333/Beregninger!C177)))</f>
        <v/>
      </c>
      <c r="U333" s="82"/>
      <c r="V333" s="82"/>
      <c r="W333" s="82"/>
      <c r="X333" s="88"/>
    </row>
    <row r="334" spans="1:24" ht="11.25" customHeight="1">
      <c r="A334" s="88"/>
      <c r="B334" s="82"/>
      <c r="C334" s="84" t="str">
        <f>IF(ISBLANK(INNDATA!C379),"",INNDATA!C379)</f>
        <v/>
      </c>
      <c r="D334" s="213" t="str">
        <f>IF(ISBLANK(INNDATA!D379),"",INNDATA!D379)</f>
        <v/>
      </c>
      <c r="E334" s="214"/>
      <c r="F334" s="44" t="str">
        <f>IF(ISBLANK(INNDATA!F379),"",INNDATA!H379*INNDATA!F379)</f>
        <v/>
      </c>
      <c r="G334" s="45" t="str">
        <f>IF(ISBLANK(INNDATA!F379),"",INNDATA!J379*INNDATA!F379)</f>
        <v/>
      </c>
      <c r="H334" s="45" t="str">
        <f>IF(ISBLANK(INNDATA!F379),"",INNDATA!F379*INNDATA!L379)</f>
        <v/>
      </c>
      <c r="I334" s="45" t="str">
        <f>IF(ISBLANK(INNDATA!F379),"",INNDATA!F379*INNDATA!N379)</f>
        <v/>
      </c>
      <c r="J334" s="45" t="str">
        <f>IF(ISBLANK(INNDATA!F379),"",INNDATA!F379*INNDATA!P379)</f>
        <v/>
      </c>
      <c r="K334" s="44" t="str">
        <f>IF(ISBLANK(INNDATA!F379),"",F334*INNDATA!G379)</f>
        <v/>
      </c>
      <c r="L334" s="45" t="str">
        <f>IF(ISBLANK(INNDATA!F379),"",G334*INNDATA!I379)</f>
        <v/>
      </c>
      <c r="M334" s="45" t="str">
        <f>IF(ISBLANK(INNDATA!F379),"",H334*INNDATA!K379)</f>
        <v/>
      </c>
      <c r="N334" s="45" t="str">
        <f>IF(ISBLANK(INNDATA!F379),"",I334*INNDATA!M379)</f>
        <v/>
      </c>
      <c r="O334" s="45" t="str">
        <f>IF(ISBLANK(INNDATA!F379),"",J334*INNDATA!O379)</f>
        <v/>
      </c>
      <c r="P334" s="44" t="str">
        <f>IF(ISBLANK(INNDATA!F379),"",IF(INNDATA!C33="Ja",(K334/Beregninger!L29),(K334/Beregninger!C41)))</f>
        <v/>
      </c>
      <c r="Q334" s="45" t="str">
        <f>IF(ISBLANK(INNDATA!F379),"",IF(INNDATA!C33="Ja",(L334/Beregninger!L63),(L334/Beregninger!C75)))</f>
        <v/>
      </c>
      <c r="R334" s="45" t="str">
        <f>IF(ISBLANK(INNDATA!F379),"",IF(INNDATA!C33="Ja",(M334/Beregninger!L97),(M334/Beregninger!C109)))</f>
        <v/>
      </c>
      <c r="S334" s="45" t="str">
        <f>IF(ISBLANK(INNDATA!F379),"",IF(INNDATA!C33="Ja",(N334/Beregninger!L131),(N334/Beregninger!C143)))</f>
        <v/>
      </c>
      <c r="T334" s="46" t="str">
        <f>IF(ISBLANK(INNDATA!F379),"",IF(INNDATA!C33="Ja",(O334/Beregninger!L165),(O334/Beregninger!C177)))</f>
        <v/>
      </c>
      <c r="U334" s="82"/>
      <c r="V334" s="82"/>
      <c r="W334" s="82"/>
      <c r="X334" s="88"/>
    </row>
    <row r="335" spans="1:24" ht="11.25" customHeight="1">
      <c r="A335" s="88"/>
      <c r="B335" s="82"/>
      <c r="C335" s="84" t="str">
        <f>IF(ISBLANK(INNDATA!C380),"",INNDATA!C380)</f>
        <v/>
      </c>
      <c r="D335" s="213" t="str">
        <f>IF(ISBLANK(INNDATA!D380),"",INNDATA!D380)</f>
        <v/>
      </c>
      <c r="E335" s="214"/>
      <c r="F335" s="44" t="str">
        <f>IF(ISBLANK(INNDATA!F380),"",INNDATA!H380*INNDATA!F380)</f>
        <v/>
      </c>
      <c r="G335" s="45" t="str">
        <f>IF(ISBLANK(INNDATA!F380),"",INNDATA!J380*INNDATA!F380)</f>
        <v/>
      </c>
      <c r="H335" s="45" t="str">
        <f>IF(ISBLANK(INNDATA!F380),"",INNDATA!F380*INNDATA!L380)</f>
        <v/>
      </c>
      <c r="I335" s="45" t="str">
        <f>IF(ISBLANK(INNDATA!F380),"",INNDATA!F380*INNDATA!N380)</f>
        <v/>
      </c>
      <c r="J335" s="45" t="str">
        <f>IF(ISBLANK(INNDATA!F380),"",INNDATA!F380*INNDATA!P380)</f>
        <v/>
      </c>
      <c r="K335" s="44" t="str">
        <f>IF(ISBLANK(INNDATA!F380),"",F335*INNDATA!G380)</f>
        <v/>
      </c>
      <c r="L335" s="45" t="str">
        <f>IF(ISBLANK(INNDATA!F380),"",G335*INNDATA!I380)</f>
        <v/>
      </c>
      <c r="M335" s="45" t="str">
        <f>IF(ISBLANK(INNDATA!F380),"",H335*INNDATA!K380)</f>
        <v/>
      </c>
      <c r="N335" s="45" t="str">
        <f>IF(ISBLANK(INNDATA!F380),"",I335*INNDATA!M380)</f>
        <v/>
      </c>
      <c r="O335" s="45" t="str">
        <f>IF(ISBLANK(INNDATA!F380),"",J335*INNDATA!O380)</f>
        <v/>
      </c>
      <c r="P335" s="44" t="str">
        <f>IF(ISBLANK(INNDATA!F380),"",IF(INNDATA!C33="Ja",(K335/Beregninger!L29),(K335/Beregninger!C41)))</f>
        <v/>
      </c>
      <c r="Q335" s="45" t="str">
        <f>IF(ISBLANK(INNDATA!F380),"",IF(INNDATA!C33="Ja",(L335/Beregninger!L63),(L335/Beregninger!C75)))</f>
        <v/>
      </c>
      <c r="R335" s="45" t="str">
        <f>IF(ISBLANK(INNDATA!F380),"",IF(INNDATA!C33="Ja",(M335/Beregninger!L97),(M335/Beregninger!C109)))</f>
        <v/>
      </c>
      <c r="S335" s="45" t="str">
        <f>IF(ISBLANK(INNDATA!F380),"",IF(INNDATA!C33="Ja",(N335/Beregninger!L131),(N335/Beregninger!C143)))</f>
        <v/>
      </c>
      <c r="T335" s="46" t="str">
        <f>IF(ISBLANK(INNDATA!F380),"",IF(INNDATA!C33="Ja",(O335/Beregninger!L165),(O335/Beregninger!C177)))</f>
        <v/>
      </c>
      <c r="U335" s="82"/>
      <c r="V335" s="82"/>
      <c r="W335" s="82"/>
      <c r="X335" s="88"/>
    </row>
    <row r="336" spans="1:24" ht="11.25" customHeight="1">
      <c r="A336" s="88"/>
      <c r="B336" s="82"/>
      <c r="C336" s="84" t="str">
        <f>IF(ISBLANK(INNDATA!C381),"",INNDATA!C381)</f>
        <v/>
      </c>
      <c r="D336" s="213" t="str">
        <f>IF(ISBLANK(INNDATA!D381),"",INNDATA!D381)</f>
        <v/>
      </c>
      <c r="E336" s="214"/>
      <c r="F336" s="44" t="str">
        <f>IF(ISBLANK(INNDATA!F381),"",INNDATA!H381*INNDATA!F381)</f>
        <v/>
      </c>
      <c r="G336" s="45" t="str">
        <f>IF(ISBLANK(INNDATA!F381),"",INNDATA!J381*INNDATA!F381)</f>
        <v/>
      </c>
      <c r="H336" s="45" t="str">
        <f>IF(ISBLANK(INNDATA!F381),"",INNDATA!F381*INNDATA!L381)</f>
        <v/>
      </c>
      <c r="I336" s="45" t="str">
        <f>IF(ISBLANK(INNDATA!F381),"",INNDATA!F381*INNDATA!N381)</f>
        <v/>
      </c>
      <c r="J336" s="45" t="str">
        <f>IF(ISBLANK(INNDATA!F381),"",INNDATA!F381*INNDATA!P381)</f>
        <v/>
      </c>
      <c r="K336" s="44" t="str">
        <f>IF(ISBLANK(INNDATA!F381),"",F336*INNDATA!G381)</f>
        <v/>
      </c>
      <c r="L336" s="45" t="str">
        <f>IF(ISBLANK(INNDATA!F381),"",G336*INNDATA!I381)</f>
        <v/>
      </c>
      <c r="M336" s="45" t="str">
        <f>IF(ISBLANK(INNDATA!F381),"",H336*INNDATA!K381)</f>
        <v/>
      </c>
      <c r="N336" s="45" t="str">
        <f>IF(ISBLANK(INNDATA!F381),"",I336*INNDATA!M381)</f>
        <v/>
      </c>
      <c r="O336" s="45" t="str">
        <f>IF(ISBLANK(INNDATA!F381),"",J336*INNDATA!O381)</f>
        <v/>
      </c>
      <c r="P336" s="44" t="str">
        <f>IF(ISBLANK(INNDATA!F381),"",IF(INNDATA!C33="Ja",(K336/Beregninger!L29),(K336/Beregninger!C41)))</f>
        <v/>
      </c>
      <c r="Q336" s="45" t="str">
        <f>IF(ISBLANK(INNDATA!F381),"",IF(INNDATA!C33="Ja",(L336/Beregninger!L63),(L336/Beregninger!C75)))</f>
        <v/>
      </c>
      <c r="R336" s="45" t="str">
        <f>IF(ISBLANK(INNDATA!F381),"",IF(INNDATA!C33="Ja",(M336/Beregninger!L97),(M336/Beregninger!C109)))</f>
        <v/>
      </c>
      <c r="S336" s="45" t="str">
        <f>IF(ISBLANK(INNDATA!F381),"",IF(INNDATA!C33="Ja",(N336/Beregninger!L131),(N336/Beregninger!C143)))</f>
        <v/>
      </c>
      <c r="T336" s="46" t="str">
        <f>IF(ISBLANK(INNDATA!F381),"",IF(INNDATA!C33="Ja",(O336/Beregninger!L165),(O336/Beregninger!C177)))</f>
        <v/>
      </c>
      <c r="U336" s="82"/>
      <c r="V336" s="82"/>
      <c r="W336" s="82"/>
      <c r="X336" s="88"/>
    </row>
    <row r="337" spans="1:24" ht="11.25" customHeight="1">
      <c r="A337" s="88"/>
      <c r="B337" s="82"/>
      <c r="C337" s="84" t="str">
        <f>IF(ISBLANK(INNDATA!C382),"",INNDATA!C382)</f>
        <v/>
      </c>
      <c r="D337" s="213" t="str">
        <f>IF(ISBLANK(INNDATA!D382),"",INNDATA!D382)</f>
        <v/>
      </c>
      <c r="E337" s="214"/>
      <c r="F337" s="44" t="str">
        <f>IF(ISBLANK(INNDATA!F382),"",INNDATA!H382*INNDATA!F382)</f>
        <v/>
      </c>
      <c r="G337" s="45" t="str">
        <f>IF(ISBLANK(INNDATA!F382),"",INNDATA!J382*INNDATA!F382)</f>
        <v/>
      </c>
      <c r="H337" s="45" t="str">
        <f>IF(ISBLANK(INNDATA!F382),"",INNDATA!F382*INNDATA!L382)</f>
        <v/>
      </c>
      <c r="I337" s="45" t="str">
        <f>IF(ISBLANK(INNDATA!F382),"",INNDATA!F382*INNDATA!N382)</f>
        <v/>
      </c>
      <c r="J337" s="45" t="str">
        <f>IF(ISBLANK(INNDATA!F382),"",INNDATA!F382*INNDATA!P382)</f>
        <v/>
      </c>
      <c r="K337" s="44" t="str">
        <f>IF(ISBLANK(INNDATA!F382),"",F337*INNDATA!G382)</f>
        <v/>
      </c>
      <c r="L337" s="45" t="str">
        <f>IF(ISBLANK(INNDATA!F382),"",G337*INNDATA!I382)</f>
        <v/>
      </c>
      <c r="M337" s="45" t="str">
        <f>IF(ISBLANK(INNDATA!F382),"",H337*INNDATA!K382)</f>
        <v/>
      </c>
      <c r="N337" s="45" t="str">
        <f>IF(ISBLANK(INNDATA!F382),"",I337*INNDATA!M382)</f>
        <v/>
      </c>
      <c r="O337" s="45" t="str">
        <f>IF(ISBLANK(INNDATA!F382),"",J337*INNDATA!O382)</f>
        <v/>
      </c>
      <c r="P337" s="44" t="str">
        <f>IF(ISBLANK(INNDATA!F382),"",IF(INNDATA!C33="Ja",(K337/Beregninger!L29),(K337/Beregninger!C41)))</f>
        <v/>
      </c>
      <c r="Q337" s="45" t="str">
        <f>IF(ISBLANK(INNDATA!F382),"",IF(INNDATA!C33="Ja",(L337/Beregninger!L63),(L337/Beregninger!C75)))</f>
        <v/>
      </c>
      <c r="R337" s="45" t="str">
        <f>IF(ISBLANK(INNDATA!F382),"",IF(INNDATA!C33="Ja",(M337/Beregninger!L97),(M337/Beregninger!C109)))</f>
        <v/>
      </c>
      <c r="S337" s="45" t="str">
        <f>IF(ISBLANK(INNDATA!F382),"",IF(INNDATA!C33="Ja",(N337/Beregninger!L131),(N337/Beregninger!C143)))</f>
        <v/>
      </c>
      <c r="T337" s="46" t="str">
        <f>IF(ISBLANK(INNDATA!F382),"",IF(INNDATA!C33="Ja",(O337/Beregninger!L165),(O337/Beregninger!C177)))</f>
        <v/>
      </c>
      <c r="U337" s="82"/>
      <c r="V337" s="82"/>
      <c r="W337" s="82"/>
      <c r="X337" s="88"/>
    </row>
    <row r="338" spans="1:24" ht="11.25" customHeight="1">
      <c r="A338" s="88"/>
      <c r="B338" s="82"/>
      <c r="C338" s="84" t="str">
        <f>IF(ISBLANK(INNDATA!C383),"",INNDATA!C383)</f>
        <v/>
      </c>
      <c r="D338" s="213" t="str">
        <f>IF(ISBLANK(INNDATA!D383),"",INNDATA!D383)</f>
        <v/>
      </c>
      <c r="E338" s="214"/>
      <c r="F338" s="44" t="str">
        <f>IF(ISBLANK(INNDATA!F383),"",INNDATA!H383*INNDATA!F383)</f>
        <v/>
      </c>
      <c r="G338" s="45" t="str">
        <f>IF(ISBLANK(INNDATA!F383),"",INNDATA!J383*INNDATA!F383)</f>
        <v/>
      </c>
      <c r="H338" s="45" t="str">
        <f>IF(ISBLANK(INNDATA!F383),"",INNDATA!F383*INNDATA!L383)</f>
        <v/>
      </c>
      <c r="I338" s="45" t="str">
        <f>IF(ISBLANK(INNDATA!F383),"",INNDATA!F383*INNDATA!N383)</f>
        <v/>
      </c>
      <c r="J338" s="45" t="str">
        <f>IF(ISBLANK(INNDATA!F383),"",INNDATA!F383*INNDATA!P383)</f>
        <v/>
      </c>
      <c r="K338" s="44" t="str">
        <f>IF(ISBLANK(INNDATA!F383),"",F338*INNDATA!G383)</f>
        <v/>
      </c>
      <c r="L338" s="45" t="str">
        <f>IF(ISBLANK(INNDATA!F383),"",G338*INNDATA!I383)</f>
        <v/>
      </c>
      <c r="M338" s="45" t="str">
        <f>IF(ISBLANK(INNDATA!F383),"",H338*INNDATA!K383)</f>
        <v/>
      </c>
      <c r="N338" s="45" t="str">
        <f>IF(ISBLANK(INNDATA!F383),"",I338*INNDATA!M383)</f>
        <v/>
      </c>
      <c r="O338" s="45" t="str">
        <f>IF(ISBLANK(INNDATA!F383),"",J338*INNDATA!O383)</f>
        <v/>
      </c>
      <c r="P338" s="44" t="str">
        <f>IF(ISBLANK(INNDATA!F383),"",IF(INNDATA!C33="Ja",(K338/Beregninger!L29),(K338/Beregninger!C41)))</f>
        <v/>
      </c>
      <c r="Q338" s="45" t="str">
        <f>IF(ISBLANK(INNDATA!F383),"",IF(INNDATA!C33="Ja",(L338/Beregninger!L63),(L338/Beregninger!C75)))</f>
        <v/>
      </c>
      <c r="R338" s="45" t="str">
        <f>IF(ISBLANK(INNDATA!F383),"",IF(INNDATA!C33="Ja",(M338/Beregninger!L97),(M338/Beregninger!C109)))</f>
        <v/>
      </c>
      <c r="S338" s="45" t="str">
        <f>IF(ISBLANK(INNDATA!F383),"",IF(INNDATA!C33="Ja",(N338/Beregninger!L131),(N338/Beregninger!C143)))</f>
        <v/>
      </c>
      <c r="T338" s="46" t="str">
        <f>IF(ISBLANK(INNDATA!F383),"",IF(INNDATA!C33="Ja",(O338/Beregninger!L165),(O338/Beregninger!C177)))</f>
        <v/>
      </c>
      <c r="U338" s="82"/>
      <c r="V338" s="82"/>
      <c r="W338" s="82"/>
      <c r="X338" s="88"/>
    </row>
    <row r="339" spans="1:24" ht="11.25" customHeight="1">
      <c r="A339" s="88"/>
      <c r="B339" s="82"/>
      <c r="C339" s="84" t="str">
        <f>IF(ISBLANK(INNDATA!C384),"",INNDATA!C384)</f>
        <v/>
      </c>
      <c r="D339" s="213" t="str">
        <f>IF(ISBLANK(INNDATA!D384),"",INNDATA!D384)</f>
        <v/>
      </c>
      <c r="E339" s="214"/>
      <c r="F339" s="44" t="str">
        <f>IF(ISBLANK(INNDATA!F384),"",INNDATA!H384*INNDATA!F384)</f>
        <v/>
      </c>
      <c r="G339" s="45" t="str">
        <f>IF(ISBLANK(INNDATA!F384),"",INNDATA!J384*INNDATA!F384)</f>
        <v/>
      </c>
      <c r="H339" s="45" t="str">
        <f>IF(ISBLANK(INNDATA!F384),"",INNDATA!F384*INNDATA!L384)</f>
        <v/>
      </c>
      <c r="I339" s="45" t="str">
        <f>IF(ISBLANK(INNDATA!F384),"",INNDATA!F384*INNDATA!N384)</f>
        <v/>
      </c>
      <c r="J339" s="45" t="str">
        <f>IF(ISBLANK(INNDATA!F384),"",INNDATA!F384*INNDATA!P384)</f>
        <v/>
      </c>
      <c r="K339" s="44" t="str">
        <f>IF(ISBLANK(INNDATA!F384),"",F339*INNDATA!G384)</f>
        <v/>
      </c>
      <c r="L339" s="45" t="str">
        <f>IF(ISBLANK(INNDATA!F384),"",G339*INNDATA!I384)</f>
        <v/>
      </c>
      <c r="M339" s="45" t="str">
        <f>IF(ISBLANK(INNDATA!F384),"",H339*INNDATA!K384)</f>
        <v/>
      </c>
      <c r="N339" s="45" t="str">
        <f>IF(ISBLANK(INNDATA!F384),"",I339*INNDATA!M384)</f>
        <v/>
      </c>
      <c r="O339" s="45" t="str">
        <f>IF(ISBLANK(INNDATA!F384),"",J339*INNDATA!O384)</f>
        <v/>
      </c>
      <c r="P339" s="44" t="str">
        <f>IF(ISBLANK(INNDATA!F384),"",IF(INNDATA!C33="Ja",(K339/Beregninger!L29),(K339/Beregninger!C41)))</f>
        <v/>
      </c>
      <c r="Q339" s="45" t="str">
        <f>IF(ISBLANK(INNDATA!F384),"",IF(INNDATA!C33="Ja",(L339/Beregninger!L63),(L339/Beregninger!C75)))</f>
        <v/>
      </c>
      <c r="R339" s="45" t="str">
        <f>IF(ISBLANK(INNDATA!F384),"",IF(INNDATA!C33="Ja",(M339/Beregninger!L97),(M339/Beregninger!C109)))</f>
        <v/>
      </c>
      <c r="S339" s="45" t="str">
        <f>IF(ISBLANK(INNDATA!F384),"",IF(INNDATA!C33="Ja",(N339/Beregninger!L131),(N339/Beregninger!C143)))</f>
        <v/>
      </c>
      <c r="T339" s="46" t="str">
        <f>IF(ISBLANK(INNDATA!F384),"",IF(INNDATA!C33="Ja",(O339/Beregninger!L165),(O339/Beregninger!C177)))</f>
        <v/>
      </c>
      <c r="U339" s="82"/>
      <c r="V339" s="82"/>
      <c r="W339" s="82"/>
      <c r="X339" s="88"/>
    </row>
    <row r="340" spans="1:24" ht="11.25" customHeight="1">
      <c r="A340" s="88"/>
      <c r="B340" s="82"/>
      <c r="C340" s="84" t="str">
        <f>IF(ISBLANK(INNDATA!C385),"",INNDATA!C385)</f>
        <v/>
      </c>
      <c r="D340" s="213" t="str">
        <f>IF(ISBLANK(INNDATA!D385),"",INNDATA!D385)</f>
        <v/>
      </c>
      <c r="E340" s="214"/>
      <c r="F340" s="44" t="str">
        <f>IF(ISBLANK(INNDATA!F385),"",INNDATA!H385*INNDATA!F385)</f>
        <v/>
      </c>
      <c r="G340" s="45" t="str">
        <f>IF(ISBLANK(INNDATA!F385),"",INNDATA!J385*INNDATA!F385)</f>
        <v/>
      </c>
      <c r="H340" s="45" t="str">
        <f>IF(ISBLANK(INNDATA!F385),"",INNDATA!F385*INNDATA!L385)</f>
        <v/>
      </c>
      <c r="I340" s="45" t="str">
        <f>IF(ISBLANK(INNDATA!F385),"",INNDATA!F385*INNDATA!N385)</f>
        <v/>
      </c>
      <c r="J340" s="45" t="str">
        <f>IF(ISBLANK(INNDATA!F385),"",INNDATA!F385*INNDATA!P385)</f>
        <v/>
      </c>
      <c r="K340" s="44" t="str">
        <f>IF(ISBLANK(INNDATA!F385),"",F340*INNDATA!G385)</f>
        <v/>
      </c>
      <c r="L340" s="45" t="str">
        <f>IF(ISBLANK(INNDATA!F385),"",G340*INNDATA!I385)</f>
        <v/>
      </c>
      <c r="M340" s="45" t="str">
        <f>IF(ISBLANK(INNDATA!F385),"",H340*INNDATA!K385)</f>
        <v/>
      </c>
      <c r="N340" s="45" t="str">
        <f>IF(ISBLANK(INNDATA!F385),"",I340*INNDATA!M385)</f>
        <v/>
      </c>
      <c r="O340" s="45" t="str">
        <f>IF(ISBLANK(INNDATA!F385),"",J340*INNDATA!O385)</f>
        <v/>
      </c>
      <c r="P340" s="44" t="str">
        <f>IF(ISBLANK(INNDATA!F385),"",IF(INNDATA!C33="Ja",(K340/Beregninger!L29),(K340/Beregninger!C41)))</f>
        <v/>
      </c>
      <c r="Q340" s="45" t="str">
        <f>IF(ISBLANK(INNDATA!F385),"",IF(INNDATA!C33="Ja",(L340/Beregninger!L63),(L340/Beregninger!C75)))</f>
        <v/>
      </c>
      <c r="R340" s="45" t="str">
        <f>IF(ISBLANK(INNDATA!F385),"",IF(INNDATA!C33="Ja",(M340/Beregninger!L97),(M340/Beregninger!C109)))</f>
        <v/>
      </c>
      <c r="S340" s="45" t="str">
        <f>IF(ISBLANK(INNDATA!F385),"",IF(INNDATA!C33="Ja",(N340/Beregninger!L131),(N340/Beregninger!C143)))</f>
        <v/>
      </c>
      <c r="T340" s="46" t="str">
        <f>IF(ISBLANK(INNDATA!F385),"",IF(INNDATA!C33="Ja",(O340/Beregninger!L165),(O340/Beregninger!C177)))</f>
        <v/>
      </c>
      <c r="U340" s="82"/>
      <c r="V340" s="82"/>
      <c r="W340" s="82"/>
      <c r="X340" s="88"/>
    </row>
    <row r="341" spans="1:24" ht="11.25" customHeight="1">
      <c r="A341" s="88"/>
      <c r="B341" s="82"/>
      <c r="C341" s="84" t="str">
        <f>IF(ISBLANK(INNDATA!C386),"",INNDATA!C386)</f>
        <v/>
      </c>
      <c r="D341" s="213" t="str">
        <f>IF(ISBLANK(INNDATA!D386),"",INNDATA!D386)</f>
        <v/>
      </c>
      <c r="E341" s="214"/>
      <c r="F341" s="44" t="str">
        <f>IF(ISBLANK(INNDATA!F386),"",INNDATA!H386*INNDATA!F386)</f>
        <v/>
      </c>
      <c r="G341" s="45" t="str">
        <f>IF(ISBLANK(INNDATA!F386),"",INNDATA!J386*INNDATA!F386)</f>
        <v/>
      </c>
      <c r="H341" s="45" t="str">
        <f>IF(ISBLANK(INNDATA!F386),"",INNDATA!F386*INNDATA!L386)</f>
        <v/>
      </c>
      <c r="I341" s="45" t="str">
        <f>IF(ISBLANK(INNDATA!F386),"",INNDATA!F386*INNDATA!N386)</f>
        <v/>
      </c>
      <c r="J341" s="45" t="str">
        <f>IF(ISBLANK(INNDATA!F386),"",INNDATA!F386*INNDATA!P386)</f>
        <v/>
      </c>
      <c r="K341" s="44" t="str">
        <f>IF(ISBLANK(INNDATA!F386),"",F341*INNDATA!G386)</f>
        <v/>
      </c>
      <c r="L341" s="45" t="str">
        <f>IF(ISBLANK(INNDATA!F386),"",G341*INNDATA!I386)</f>
        <v/>
      </c>
      <c r="M341" s="45" t="str">
        <f>IF(ISBLANK(INNDATA!F386),"",H341*INNDATA!K386)</f>
        <v/>
      </c>
      <c r="N341" s="45" t="str">
        <f>IF(ISBLANK(INNDATA!F386),"",I341*INNDATA!M386)</f>
        <v/>
      </c>
      <c r="O341" s="45" t="str">
        <f>IF(ISBLANK(INNDATA!F386),"",J341*INNDATA!O386)</f>
        <v/>
      </c>
      <c r="P341" s="44" t="str">
        <f>IF(ISBLANK(INNDATA!F386),"",IF(INNDATA!C33="Ja",(K341/Beregninger!L29),(K341/Beregninger!C41)))</f>
        <v/>
      </c>
      <c r="Q341" s="45" t="str">
        <f>IF(ISBLANK(INNDATA!F386),"",IF(INNDATA!C33="Ja",(L341/Beregninger!L63),(L341/Beregninger!C75)))</f>
        <v/>
      </c>
      <c r="R341" s="45" t="str">
        <f>IF(ISBLANK(INNDATA!F386),"",IF(INNDATA!C33="Ja",(M341/Beregninger!L97),(M341/Beregninger!C109)))</f>
        <v/>
      </c>
      <c r="S341" s="45" t="str">
        <f>IF(ISBLANK(INNDATA!F386),"",IF(INNDATA!C33="Ja",(N341/Beregninger!L131),(N341/Beregninger!C143)))</f>
        <v/>
      </c>
      <c r="T341" s="46" t="str">
        <f>IF(ISBLANK(INNDATA!F386),"",IF(INNDATA!C33="Ja",(O341/Beregninger!L165),(O341/Beregninger!C177)))</f>
        <v/>
      </c>
      <c r="U341" s="82"/>
      <c r="V341" s="82"/>
      <c r="W341" s="82"/>
      <c r="X341" s="88"/>
    </row>
    <row r="342" spans="1:24" ht="11.25" customHeight="1">
      <c r="A342" s="88"/>
      <c r="B342" s="82"/>
      <c r="C342" s="84" t="str">
        <f>IF(ISBLANK(INNDATA!C387),"",INNDATA!C387)</f>
        <v/>
      </c>
      <c r="D342" s="213" t="str">
        <f>IF(ISBLANK(INNDATA!D387),"",INNDATA!D387)</f>
        <v/>
      </c>
      <c r="E342" s="214"/>
      <c r="F342" s="44" t="str">
        <f>IF(ISBLANK(INNDATA!F387),"",INNDATA!H387*INNDATA!F387)</f>
        <v/>
      </c>
      <c r="G342" s="45" t="str">
        <f>IF(ISBLANK(INNDATA!F387),"",INNDATA!J387*INNDATA!F387)</f>
        <v/>
      </c>
      <c r="H342" s="45" t="str">
        <f>IF(ISBLANK(INNDATA!F387),"",INNDATA!F387*INNDATA!L387)</f>
        <v/>
      </c>
      <c r="I342" s="45" t="str">
        <f>IF(ISBLANK(INNDATA!F387),"",INNDATA!F387*INNDATA!N387)</f>
        <v/>
      </c>
      <c r="J342" s="45" t="str">
        <f>IF(ISBLANK(INNDATA!F387),"",INNDATA!F387*INNDATA!P387)</f>
        <v/>
      </c>
      <c r="K342" s="44" t="str">
        <f>IF(ISBLANK(INNDATA!F387),"",F342*INNDATA!G387)</f>
        <v/>
      </c>
      <c r="L342" s="45" t="str">
        <f>IF(ISBLANK(INNDATA!F387),"",G342*INNDATA!I387)</f>
        <v/>
      </c>
      <c r="M342" s="45" t="str">
        <f>IF(ISBLANK(INNDATA!F387),"",H342*INNDATA!K387)</f>
        <v/>
      </c>
      <c r="N342" s="45" t="str">
        <f>IF(ISBLANK(INNDATA!F387),"",I342*INNDATA!M387)</f>
        <v/>
      </c>
      <c r="O342" s="45" t="str">
        <f>IF(ISBLANK(INNDATA!F387),"",J342*INNDATA!O387)</f>
        <v/>
      </c>
      <c r="P342" s="44" t="str">
        <f>IF(ISBLANK(INNDATA!F387),"",IF(INNDATA!C33="Ja",(K342/Beregninger!L29),(K342/Beregninger!C41)))</f>
        <v/>
      </c>
      <c r="Q342" s="45" t="str">
        <f>IF(ISBLANK(INNDATA!F387),"",IF(INNDATA!C33="Ja",(L342/Beregninger!L63),(L342/Beregninger!C75)))</f>
        <v/>
      </c>
      <c r="R342" s="45" t="str">
        <f>IF(ISBLANK(INNDATA!F387),"",IF(INNDATA!C33="Ja",(M342/Beregninger!L97),(M342/Beregninger!C109)))</f>
        <v/>
      </c>
      <c r="S342" s="45" t="str">
        <f>IF(ISBLANK(INNDATA!F387),"",IF(INNDATA!C33="Ja",(N342/Beregninger!L131),(N342/Beregninger!C143)))</f>
        <v/>
      </c>
      <c r="T342" s="46" t="str">
        <f>IF(ISBLANK(INNDATA!F387),"",IF(INNDATA!C33="Ja",(O342/Beregninger!L165),(O342/Beregninger!C177)))</f>
        <v/>
      </c>
      <c r="U342" s="82"/>
      <c r="V342" s="82"/>
      <c r="W342" s="82"/>
      <c r="X342" s="88"/>
    </row>
    <row r="343" spans="1:24" ht="11.25" customHeight="1">
      <c r="A343" s="88"/>
      <c r="B343" s="82"/>
      <c r="C343" s="84" t="str">
        <f>IF(ISBLANK(INNDATA!C388),"",INNDATA!C388)</f>
        <v/>
      </c>
      <c r="D343" s="213" t="str">
        <f>IF(ISBLANK(INNDATA!D388),"",INNDATA!D388)</f>
        <v/>
      </c>
      <c r="E343" s="214"/>
      <c r="F343" s="44" t="str">
        <f>IF(ISBLANK(INNDATA!F388),"",INNDATA!H388*INNDATA!F388)</f>
        <v/>
      </c>
      <c r="G343" s="45" t="str">
        <f>IF(ISBLANK(INNDATA!F388),"",INNDATA!J388*INNDATA!F388)</f>
        <v/>
      </c>
      <c r="H343" s="45" t="str">
        <f>IF(ISBLANK(INNDATA!F388),"",INNDATA!F388*INNDATA!L388)</f>
        <v/>
      </c>
      <c r="I343" s="45" t="str">
        <f>IF(ISBLANK(INNDATA!F388),"",INNDATA!F388*INNDATA!N388)</f>
        <v/>
      </c>
      <c r="J343" s="45" t="str">
        <f>IF(ISBLANK(INNDATA!F388),"",INNDATA!F388*INNDATA!P388)</f>
        <v/>
      </c>
      <c r="K343" s="44" t="str">
        <f>IF(ISBLANK(INNDATA!F388),"",F343*INNDATA!G388)</f>
        <v/>
      </c>
      <c r="L343" s="45" t="str">
        <f>IF(ISBLANK(INNDATA!F388),"",G343*INNDATA!I388)</f>
        <v/>
      </c>
      <c r="M343" s="45" t="str">
        <f>IF(ISBLANK(INNDATA!F388),"",H343*INNDATA!K388)</f>
        <v/>
      </c>
      <c r="N343" s="45" t="str">
        <f>IF(ISBLANK(INNDATA!F388),"",I343*INNDATA!M388)</f>
        <v/>
      </c>
      <c r="O343" s="45" t="str">
        <f>IF(ISBLANK(INNDATA!F388),"",J343*INNDATA!O388)</f>
        <v/>
      </c>
      <c r="P343" s="44" t="str">
        <f>IF(ISBLANK(INNDATA!F388),"",IF(INNDATA!C33="Ja",(K343/Beregninger!L29),(K343/Beregninger!C41)))</f>
        <v/>
      </c>
      <c r="Q343" s="45" t="str">
        <f>IF(ISBLANK(INNDATA!F388),"",IF(INNDATA!C33="Ja",(L343/Beregninger!L63),(L343/Beregninger!C75)))</f>
        <v/>
      </c>
      <c r="R343" s="45" t="str">
        <f>IF(ISBLANK(INNDATA!F388),"",IF(INNDATA!C33="Ja",(M343/Beregninger!L97),(M343/Beregninger!C109)))</f>
        <v/>
      </c>
      <c r="S343" s="45" t="str">
        <f>IF(ISBLANK(INNDATA!F388),"",IF(INNDATA!C33="Ja",(N343/Beregninger!L131),(N343/Beregninger!C143)))</f>
        <v/>
      </c>
      <c r="T343" s="46" t="str">
        <f>IF(ISBLANK(INNDATA!F388),"",IF(INNDATA!C33="Ja",(O343/Beregninger!L165),(O343/Beregninger!C177)))</f>
        <v/>
      </c>
      <c r="U343" s="82"/>
      <c r="V343" s="82"/>
      <c r="W343" s="82"/>
      <c r="X343" s="88"/>
    </row>
    <row r="344" spans="1:24" ht="11.25" customHeight="1">
      <c r="A344" s="88"/>
      <c r="B344" s="82"/>
      <c r="C344" s="84" t="str">
        <f>IF(ISBLANK(INNDATA!C389),"",INNDATA!C389)</f>
        <v/>
      </c>
      <c r="D344" s="213" t="str">
        <f>IF(ISBLANK(INNDATA!D389),"",INNDATA!D389)</f>
        <v/>
      </c>
      <c r="E344" s="214"/>
      <c r="F344" s="44" t="str">
        <f>IF(ISBLANK(INNDATA!F389),"",INNDATA!H389*INNDATA!F389)</f>
        <v/>
      </c>
      <c r="G344" s="45" t="str">
        <f>IF(ISBLANK(INNDATA!F389),"",INNDATA!J389*INNDATA!F389)</f>
        <v/>
      </c>
      <c r="H344" s="45" t="str">
        <f>IF(ISBLANK(INNDATA!F389),"",INNDATA!F389*INNDATA!L389)</f>
        <v/>
      </c>
      <c r="I344" s="45" t="str">
        <f>IF(ISBLANK(INNDATA!F389),"",INNDATA!F389*INNDATA!N389)</f>
        <v/>
      </c>
      <c r="J344" s="45" t="str">
        <f>IF(ISBLANK(INNDATA!F389),"",INNDATA!F389*INNDATA!P389)</f>
        <v/>
      </c>
      <c r="K344" s="44" t="str">
        <f>IF(ISBLANK(INNDATA!F389),"",F344*INNDATA!G389)</f>
        <v/>
      </c>
      <c r="L344" s="45" t="str">
        <f>IF(ISBLANK(INNDATA!F389),"",G344*INNDATA!I389)</f>
        <v/>
      </c>
      <c r="M344" s="45" t="str">
        <f>IF(ISBLANK(INNDATA!F389),"",H344*INNDATA!K389)</f>
        <v/>
      </c>
      <c r="N344" s="45" t="str">
        <f>IF(ISBLANK(INNDATA!F389),"",I344*INNDATA!M389)</f>
        <v/>
      </c>
      <c r="O344" s="45" t="str">
        <f>IF(ISBLANK(INNDATA!F389),"",J344*INNDATA!O389)</f>
        <v/>
      </c>
      <c r="P344" s="44" t="str">
        <f>IF(ISBLANK(INNDATA!F389),"",IF(INNDATA!C33="Ja",(K344/Beregninger!L29),(K344/Beregninger!C41)))</f>
        <v/>
      </c>
      <c r="Q344" s="45" t="str">
        <f>IF(ISBLANK(INNDATA!F389),"",IF(INNDATA!C33="Ja",(L344/Beregninger!L63),(L344/Beregninger!C75)))</f>
        <v/>
      </c>
      <c r="R344" s="45" t="str">
        <f>IF(ISBLANK(INNDATA!F389),"",IF(INNDATA!C33="Ja",(M344/Beregninger!L97),(M344/Beregninger!C109)))</f>
        <v/>
      </c>
      <c r="S344" s="45" t="str">
        <f>IF(ISBLANK(INNDATA!F389),"",IF(INNDATA!C33="Ja",(N344/Beregninger!L131),(N344/Beregninger!C143)))</f>
        <v/>
      </c>
      <c r="T344" s="46" t="str">
        <f>IF(ISBLANK(INNDATA!F389),"",IF(INNDATA!C33="Ja",(O344/Beregninger!L165),(O344/Beregninger!C177)))</f>
        <v/>
      </c>
      <c r="U344" s="82"/>
      <c r="V344" s="82"/>
      <c r="W344" s="82"/>
      <c r="X344" s="88"/>
    </row>
    <row r="345" spans="1:24" ht="11.25" customHeight="1">
      <c r="A345" s="88"/>
      <c r="B345" s="82"/>
      <c r="C345" s="84" t="str">
        <f>IF(ISBLANK(INNDATA!C390),"",INNDATA!C390)</f>
        <v/>
      </c>
      <c r="D345" s="213" t="str">
        <f>IF(ISBLANK(INNDATA!D390),"",INNDATA!D390)</f>
        <v/>
      </c>
      <c r="E345" s="214"/>
      <c r="F345" s="44" t="str">
        <f>IF(ISBLANK(INNDATA!F390),"",INNDATA!H390*INNDATA!F390)</f>
        <v/>
      </c>
      <c r="G345" s="45" t="str">
        <f>IF(ISBLANK(INNDATA!F390),"",INNDATA!J390*INNDATA!F390)</f>
        <v/>
      </c>
      <c r="H345" s="45" t="str">
        <f>IF(ISBLANK(INNDATA!F390),"",INNDATA!F390*INNDATA!L390)</f>
        <v/>
      </c>
      <c r="I345" s="45" t="str">
        <f>IF(ISBLANK(INNDATA!F390),"",INNDATA!F390*INNDATA!N390)</f>
        <v/>
      </c>
      <c r="J345" s="45" t="str">
        <f>IF(ISBLANK(INNDATA!F390),"",INNDATA!F390*INNDATA!P390)</f>
        <v/>
      </c>
      <c r="K345" s="44" t="str">
        <f>IF(ISBLANK(INNDATA!F390),"",F345*INNDATA!G390)</f>
        <v/>
      </c>
      <c r="L345" s="45" t="str">
        <f>IF(ISBLANK(INNDATA!F390),"",G345*INNDATA!I390)</f>
        <v/>
      </c>
      <c r="M345" s="45" t="str">
        <f>IF(ISBLANK(INNDATA!F390),"",H345*INNDATA!K390)</f>
        <v/>
      </c>
      <c r="N345" s="45" t="str">
        <f>IF(ISBLANK(INNDATA!F390),"",I345*INNDATA!M390)</f>
        <v/>
      </c>
      <c r="O345" s="45" t="str">
        <f>IF(ISBLANK(INNDATA!F390),"",J345*INNDATA!O390)</f>
        <v/>
      </c>
      <c r="P345" s="44" t="str">
        <f>IF(ISBLANK(INNDATA!F390),"",IF(INNDATA!C33="Ja",(K345/Beregninger!L29),(K345/Beregninger!C41)))</f>
        <v/>
      </c>
      <c r="Q345" s="45" t="str">
        <f>IF(ISBLANK(INNDATA!F390),"",IF(INNDATA!C33="Ja",(L345/Beregninger!L63),(L345/Beregninger!C75)))</f>
        <v/>
      </c>
      <c r="R345" s="45" t="str">
        <f>IF(ISBLANK(INNDATA!F390),"",IF(INNDATA!C33="Ja",(M345/Beregninger!L97),(M345/Beregninger!C109)))</f>
        <v/>
      </c>
      <c r="S345" s="45" t="str">
        <f>IF(ISBLANK(INNDATA!F390),"",IF(INNDATA!C33="Ja",(N345/Beregninger!L131),(N345/Beregninger!C143)))</f>
        <v/>
      </c>
      <c r="T345" s="46" t="str">
        <f>IF(ISBLANK(INNDATA!F390),"",IF(INNDATA!C33="Ja",(O345/Beregninger!L165),(O345/Beregninger!C177)))</f>
        <v/>
      </c>
      <c r="U345" s="82"/>
      <c r="V345" s="82"/>
      <c r="W345" s="82"/>
      <c r="X345" s="88"/>
    </row>
    <row r="346" spans="1:24" ht="11.25" customHeight="1">
      <c r="A346" s="88"/>
      <c r="B346" s="82"/>
      <c r="C346" s="84" t="str">
        <f>IF(ISBLANK(INNDATA!C391),"",INNDATA!C391)</f>
        <v/>
      </c>
      <c r="D346" s="213" t="str">
        <f>IF(ISBLANK(INNDATA!D391),"",INNDATA!D391)</f>
        <v/>
      </c>
      <c r="E346" s="214"/>
      <c r="F346" s="44" t="str">
        <f>IF(ISBLANK(INNDATA!F391),"",INNDATA!H391*INNDATA!F391)</f>
        <v/>
      </c>
      <c r="G346" s="45" t="str">
        <f>IF(ISBLANK(INNDATA!F391),"",INNDATA!J391*INNDATA!F391)</f>
        <v/>
      </c>
      <c r="H346" s="45" t="str">
        <f>IF(ISBLANK(INNDATA!F391),"",INNDATA!F391*INNDATA!L391)</f>
        <v/>
      </c>
      <c r="I346" s="45" t="str">
        <f>IF(ISBLANK(INNDATA!F391),"",INNDATA!F391*INNDATA!N391)</f>
        <v/>
      </c>
      <c r="J346" s="45" t="str">
        <f>IF(ISBLANK(INNDATA!F391),"",INNDATA!F391*INNDATA!P391)</f>
        <v/>
      </c>
      <c r="K346" s="44" t="str">
        <f>IF(ISBLANK(INNDATA!F391),"",F346*INNDATA!G391)</f>
        <v/>
      </c>
      <c r="L346" s="45" t="str">
        <f>IF(ISBLANK(INNDATA!F391),"",G346*INNDATA!I391)</f>
        <v/>
      </c>
      <c r="M346" s="45" t="str">
        <f>IF(ISBLANK(INNDATA!F391),"",H346*INNDATA!K391)</f>
        <v/>
      </c>
      <c r="N346" s="45" t="str">
        <f>IF(ISBLANK(INNDATA!F391),"",I346*INNDATA!M391)</f>
        <v/>
      </c>
      <c r="O346" s="45" t="str">
        <f>IF(ISBLANK(INNDATA!F391),"",J346*INNDATA!O391)</f>
        <v/>
      </c>
      <c r="P346" s="44" t="str">
        <f>IF(ISBLANK(INNDATA!F391),"",IF(INNDATA!C33="Ja",(K346/Beregninger!L29),(K346/Beregninger!C41)))</f>
        <v/>
      </c>
      <c r="Q346" s="45" t="str">
        <f>IF(ISBLANK(INNDATA!F391),"",IF(INNDATA!C33="Ja",(L346/Beregninger!L63),(L346/Beregninger!C75)))</f>
        <v/>
      </c>
      <c r="R346" s="45" t="str">
        <f>IF(ISBLANK(INNDATA!F391),"",IF(INNDATA!C33="Ja",(M346/Beregninger!L97),(M346/Beregninger!C109)))</f>
        <v/>
      </c>
      <c r="S346" s="45" t="str">
        <f>IF(ISBLANK(INNDATA!F391),"",IF(INNDATA!C33="Ja",(N346/Beregninger!L131),(N346/Beregninger!C143)))</f>
        <v/>
      </c>
      <c r="T346" s="46" t="str">
        <f>IF(ISBLANK(INNDATA!F391),"",IF(INNDATA!C33="Ja",(O346/Beregninger!L165),(O346/Beregninger!C177)))</f>
        <v/>
      </c>
      <c r="U346" s="82"/>
      <c r="V346" s="82"/>
      <c r="W346" s="82"/>
      <c r="X346" s="88"/>
    </row>
    <row r="347" spans="1:24" ht="11.25" customHeight="1">
      <c r="A347" s="88"/>
      <c r="B347" s="82"/>
      <c r="C347" s="84" t="str">
        <f>IF(ISBLANK(INNDATA!C392),"",INNDATA!C392)</f>
        <v/>
      </c>
      <c r="D347" s="213" t="str">
        <f>IF(ISBLANK(INNDATA!D392),"",INNDATA!D392)</f>
        <v/>
      </c>
      <c r="E347" s="214"/>
      <c r="F347" s="44" t="str">
        <f>IF(ISBLANK(INNDATA!F392),"",INNDATA!H392*INNDATA!F392)</f>
        <v/>
      </c>
      <c r="G347" s="45" t="str">
        <f>IF(ISBLANK(INNDATA!F392),"",INNDATA!J392*INNDATA!F392)</f>
        <v/>
      </c>
      <c r="H347" s="45" t="str">
        <f>IF(ISBLANK(INNDATA!F392),"",INNDATA!F392*INNDATA!L392)</f>
        <v/>
      </c>
      <c r="I347" s="45" t="str">
        <f>IF(ISBLANK(INNDATA!F392),"",INNDATA!F392*INNDATA!N392)</f>
        <v/>
      </c>
      <c r="J347" s="45" t="str">
        <f>IF(ISBLANK(INNDATA!F392),"",INNDATA!F392*INNDATA!P392)</f>
        <v/>
      </c>
      <c r="K347" s="44" t="str">
        <f>IF(ISBLANK(INNDATA!F392),"",F347*INNDATA!G392)</f>
        <v/>
      </c>
      <c r="L347" s="45" t="str">
        <f>IF(ISBLANK(INNDATA!F392),"",G347*INNDATA!I392)</f>
        <v/>
      </c>
      <c r="M347" s="45" t="str">
        <f>IF(ISBLANK(INNDATA!F392),"",H347*INNDATA!K392)</f>
        <v/>
      </c>
      <c r="N347" s="45" t="str">
        <f>IF(ISBLANK(INNDATA!F392),"",I347*INNDATA!M392)</f>
        <v/>
      </c>
      <c r="O347" s="45" t="str">
        <f>IF(ISBLANK(INNDATA!F392),"",J347*INNDATA!O392)</f>
        <v/>
      </c>
      <c r="P347" s="44" t="str">
        <f>IF(ISBLANK(INNDATA!F392),"",IF(INNDATA!C33="Ja",(K347/Beregninger!L29),(K347/Beregninger!C41)))</f>
        <v/>
      </c>
      <c r="Q347" s="45" t="str">
        <f>IF(ISBLANK(INNDATA!F392),"",IF(INNDATA!C33="Ja",(L347/Beregninger!L63),(L347/Beregninger!C75)))</f>
        <v/>
      </c>
      <c r="R347" s="45" t="str">
        <f>IF(ISBLANK(INNDATA!F392),"",IF(INNDATA!C33="Ja",(M347/Beregninger!L97),(M347/Beregninger!C109)))</f>
        <v/>
      </c>
      <c r="S347" s="45" t="str">
        <f>IF(ISBLANK(INNDATA!F392),"",IF(INNDATA!C33="Ja",(N347/Beregninger!L131),(N347/Beregninger!C143)))</f>
        <v/>
      </c>
      <c r="T347" s="46" t="str">
        <f>IF(ISBLANK(INNDATA!F392),"",IF(INNDATA!C33="Ja",(O347/Beregninger!L165),(O347/Beregninger!C177)))</f>
        <v/>
      </c>
      <c r="U347" s="82"/>
      <c r="V347" s="82"/>
      <c r="W347" s="82"/>
      <c r="X347" s="88"/>
    </row>
    <row r="348" spans="1:24" ht="11.25" customHeight="1">
      <c r="A348" s="88"/>
      <c r="B348" s="82"/>
      <c r="C348" s="84" t="str">
        <f>IF(ISBLANK(INNDATA!C393),"",INNDATA!C393)</f>
        <v/>
      </c>
      <c r="D348" s="213" t="str">
        <f>IF(ISBLANK(INNDATA!D393),"",INNDATA!D393)</f>
        <v/>
      </c>
      <c r="E348" s="214"/>
      <c r="F348" s="44" t="str">
        <f>IF(ISBLANK(INNDATA!F393),"",INNDATA!H393*INNDATA!F393)</f>
        <v/>
      </c>
      <c r="G348" s="45" t="str">
        <f>IF(ISBLANK(INNDATA!F393),"",INNDATA!J393*INNDATA!F393)</f>
        <v/>
      </c>
      <c r="H348" s="45" t="str">
        <f>IF(ISBLANK(INNDATA!F393),"",INNDATA!F393*INNDATA!L393)</f>
        <v/>
      </c>
      <c r="I348" s="45" t="str">
        <f>IF(ISBLANK(INNDATA!F393),"",INNDATA!F393*INNDATA!N393)</f>
        <v/>
      </c>
      <c r="J348" s="45" t="str">
        <f>IF(ISBLANK(INNDATA!F393),"",INNDATA!F393*INNDATA!P393)</f>
        <v/>
      </c>
      <c r="K348" s="44" t="str">
        <f>IF(ISBLANK(INNDATA!F393),"",F348*INNDATA!G393)</f>
        <v/>
      </c>
      <c r="L348" s="45" t="str">
        <f>IF(ISBLANK(INNDATA!F393),"",G348*INNDATA!I393)</f>
        <v/>
      </c>
      <c r="M348" s="45" t="str">
        <f>IF(ISBLANK(INNDATA!F393),"",H348*INNDATA!K393)</f>
        <v/>
      </c>
      <c r="N348" s="45" t="str">
        <f>IF(ISBLANK(INNDATA!F393),"",I348*INNDATA!M393)</f>
        <v/>
      </c>
      <c r="O348" s="45" t="str">
        <f>IF(ISBLANK(INNDATA!F393),"",J348*INNDATA!O393)</f>
        <v/>
      </c>
      <c r="P348" s="44" t="str">
        <f>IF(ISBLANK(INNDATA!F393),"",IF(INNDATA!C33="Ja",(K348/Beregninger!L29),(K348/Beregninger!C41)))</f>
        <v/>
      </c>
      <c r="Q348" s="45" t="str">
        <f>IF(ISBLANK(INNDATA!F393),"",IF(INNDATA!C33="Ja",(L348/Beregninger!L63),(L348/Beregninger!C75)))</f>
        <v/>
      </c>
      <c r="R348" s="45" t="str">
        <f>IF(ISBLANK(INNDATA!F393),"",IF(INNDATA!C33="Ja",(M348/Beregninger!L97),(M348/Beregninger!C109)))</f>
        <v/>
      </c>
      <c r="S348" s="45" t="str">
        <f>IF(ISBLANK(INNDATA!F393),"",IF(INNDATA!C33="Ja",(N348/Beregninger!L131),(N348/Beregninger!C143)))</f>
        <v/>
      </c>
      <c r="T348" s="46" t="str">
        <f>IF(ISBLANK(INNDATA!F393),"",IF(INNDATA!C33="Ja",(O348/Beregninger!L165),(O348/Beregninger!C177)))</f>
        <v/>
      </c>
      <c r="U348" s="82"/>
      <c r="V348" s="82"/>
      <c r="W348" s="82"/>
      <c r="X348" s="88"/>
    </row>
    <row r="349" spans="1:24" ht="11.25" customHeight="1">
      <c r="A349" s="88"/>
      <c r="B349" s="82"/>
      <c r="C349" s="84" t="str">
        <f>IF(ISBLANK(INNDATA!C394),"",INNDATA!C394)</f>
        <v/>
      </c>
      <c r="D349" s="213" t="str">
        <f>IF(ISBLANK(INNDATA!D394),"",INNDATA!D394)</f>
        <v/>
      </c>
      <c r="E349" s="214"/>
      <c r="F349" s="44" t="str">
        <f>IF(ISBLANK(INNDATA!F394),"",INNDATA!H394*INNDATA!F394)</f>
        <v/>
      </c>
      <c r="G349" s="45" t="str">
        <f>IF(ISBLANK(INNDATA!F394),"",INNDATA!J394*INNDATA!F394)</f>
        <v/>
      </c>
      <c r="H349" s="45" t="str">
        <f>IF(ISBLANK(INNDATA!F394),"",INNDATA!F394*INNDATA!L394)</f>
        <v/>
      </c>
      <c r="I349" s="45" t="str">
        <f>IF(ISBLANK(INNDATA!F394),"",INNDATA!F394*INNDATA!N394)</f>
        <v/>
      </c>
      <c r="J349" s="45" t="str">
        <f>IF(ISBLANK(INNDATA!F394),"",INNDATA!F394*INNDATA!P394)</f>
        <v/>
      </c>
      <c r="K349" s="44" t="str">
        <f>IF(ISBLANK(INNDATA!F394),"",F349*INNDATA!G394)</f>
        <v/>
      </c>
      <c r="L349" s="45" t="str">
        <f>IF(ISBLANK(INNDATA!F394),"",G349*INNDATA!I394)</f>
        <v/>
      </c>
      <c r="M349" s="45" t="str">
        <f>IF(ISBLANK(INNDATA!F394),"",H349*INNDATA!K394)</f>
        <v/>
      </c>
      <c r="N349" s="45" t="str">
        <f>IF(ISBLANK(INNDATA!F394),"",I349*INNDATA!M394)</f>
        <v/>
      </c>
      <c r="O349" s="45" t="str">
        <f>IF(ISBLANK(INNDATA!F394),"",J349*INNDATA!O394)</f>
        <v/>
      </c>
      <c r="P349" s="44" t="str">
        <f>IF(ISBLANK(INNDATA!F394),"",IF(INNDATA!C33="Ja",(K349/Beregninger!L29),(K349/Beregninger!C41)))</f>
        <v/>
      </c>
      <c r="Q349" s="45" t="str">
        <f>IF(ISBLANK(INNDATA!F394),"",IF(INNDATA!C33="Ja",(L349/Beregninger!L63),(L349/Beregninger!C75)))</f>
        <v/>
      </c>
      <c r="R349" s="45" t="str">
        <f>IF(ISBLANK(INNDATA!F394),"",IF(INNDATA!C33="Ja",(M349/Beregninger!L97),(M349/Beregninger!C109)))</f>
        <v/>
      </c>
      <c r="S349" s="45" t="str">
        <f>IF(ISBLANK(INNDATA!F394),"",IF(INNDATA!C33="Ja",(N349/Beregninger!L131),(N349/Beregninger!C143)))</f>
        <v/>
      </c>
      <c r="T349" s="46" t="str">
        <f>IF(ISBLANK(INNDATA!F394),"",IF(INNDATA!C33="Ja",(O349/Beregninger!L165),(O349/Beregninger!C177)))</f>
        <v/>
      </c>
      <c r="U349" s="82"/>
      <c r="V349" s="82"/>
      <c r="W349" s="82"/>
      <c r="X349" s="88"/>
    </row>
    <row r="350" spans="1:24" ht="11.25" customHeight="1">
      <c r="A350" s="88"/>
      <c r="B350" s="82"/>
      <c r="C350" s="85" t="str">
        <f>IF(ISBLANK(INNDATA!C395),"",INNDATA!C395)</f>
        <v/>
      </c>
      <c r="D350" s="215" t="str">
        <f>IF(ISBLANK(INNDATA!D395),"",INNDATA!D395)</f>
        <v/>
      </c>
      <c r="E350" s="216"/>
      <c r="F350" s="44" t="str">
        <f>IF(ISBLANK(INNDATA!F395),"",INNDATA!H395*INNDATA!F395)</f>
        <v/>
      </c>
      <c r="G350" s="45" t="str">
        <f>IF(ISBLANK(INNDATA!F395),"",INNDATA!J395*INNDATA!F395)</f>
        <v/>
      </c>
      <c r="H350" s="45" t="str">
        <f>IF(ISBLANK(INNDATA!F395),"",INNDATA!F395*INNDATA!L395)</f>
        <v/>
      </c>
      <c r="I350" s="45" t="str">
        <f>IF(ISBLANK(INNDATA!F395),"",INNDATA!F395*INNDATA!N395)</f>
        <v/>
      </c>
      <c r="J350" s="45" t="str">
        <f>IF(ISBLANK(INNDATA!F395),"",INNDATA!F395*INNDATA!P395)</f>
        <v/>
      </c>
      <c r="K350" s="44" t="str">
        <f>IF(ISBLANK(INNDATA!F395),"",F350*INNDATA!G395)</f>
        <v/>
      </c>
      <c r="L350" s="45" t="str">
        <f>IF(ISBLANK(INNDATA!F395),"",G350*INNDATA!I395)</f>
        <v/>
      </c>
      <c r="M350" s="45" t="str">
        <f>IF(ISBLANK(INNDATA!F395),"",H350*INNDATA!K395)</f>
        <v/>
      </c>
      <c r="N350" s="45" t="str">
        <f>IF(ISBLANK(INNDATA!F395),"",I350*INNDATA!M395)</f>
        <v/>
      </c>
      <c r="O350" s="45" t="str">
        <f>IF(ISBLANK(INNDATA!F395),"",J350*INNDATA!O395)</f>
        <v/>
      </c>
      <c r="P350" s="50" t="str">
        <f>IF(ISBLANK(INNDATA!F395),"",IF(INNDATA!C33="Ja",(K350/Beregninger!L29),(K350/Beregninger!C41)))</f>
        <v/>
      </c>
      <c r="Q350" s="51" t="str">
        <f>IF(ISBLANK(INNDATA!F395),"",IF(INNDATA!C33="Ja",(L350/Beregninger!L63),(L350/Beregninger!C75)))</f>
        <v/>
      </c>
      <c r="R350" s="51" t="str">
        <f>IF(ISBLANK(INNDATA!F395),"",IF(INNDATA!C33="Ja",(M350/Beregninger!L97),(M350/Beregninger!C109)))</f>
        <v/>
      </c>
      <c r="S350" s="51" t="str">
        <f>IF(ISBLANK(INNDATA!F395),"",IF(INNDATA!C33="Ja",(N350/Beregninger!L131),(N350/Beregninger!C143)))</f>
        <v/>
      </c>
      <c r="T350" s="52" t="str">
        <f>IF(ISBLANK(INNDATA!F395),"",IF(INNDATA!C33="Ja",(O350/Beregninger!L165),(O350/Beregninger!C177)))</f>
        <v/>
      </c>
      <c r="U350" s="82"/>
      <c r="V350" s="82"/>
      <c r="W350" s="82"/>
      <c r="X350" s="88"/>
    </row>
    <row r="351" spans="1:24" ht="11.25" customHeight="1" thickBot="1">
      <c r="A351" s="88"/>
      <c r="B351" s="82"/>
      <c r="C351" s="82"/>
      <c r="E351" s="101" t="s">
        <v>31</v>
      </c>
      <c r="F351" s="76">
        <f aca="true" t="shared" si="2" ref="F351:T351">SUM(F282:F350)</f>
        <v>0</v>
      </c>
      <c r="G351" s="77">
        <f t="shared" si="2"/>
        <v>0</v>
      </c>
      <c r="H351" s="77">
        <f t="shared" si="2"/>
        <v>0</v>
      </c>
      <c r="I351" s="77">
        <f t="shared" si="2"/>
        <v>0</v>
      </c>
      <c r="J351" s="78">
        <f t="shared" si="2"/>
        <v>0</v>
      </c>
      <c r="K351" s="54">
        <f t="shared" si="2"/>
        <v>0</v>
      </c>
      <c r="L351" s="55">
        <f t="shared" si="2"/>
        <v>0</v>
      </c>
      <c r="M351" s="55">
        <f t="shared" si="2"/>
        <v>0</v>
      </c>
      <c r="N351" s="55">
        <f t="shared" si="2"/>
        <v>0</v>
      </c>
      <c r="O351" s="56">
        <f t="shared" si="2"/>
        <v>0</v>
      </c>
      <c r="P351" s="57">
        <f t="shared" si="2"/>
        <v>0</v>
      </c>
      <c r="Q351" s="57">
        <f t="shared" si="2"/>
        <v>0</v>
      </c>
      <c r="R351" s="57">
        <f t="shared" si="2"/>
        <v>0</v>
      </c>
      <c r="S351" s="57">
        <f t="shared" si="2"/>
        <v>0</v>
      </c>
      <c r="T351" s="57">
        <f t="shared" si="2"/>
        <v>0</v>
      </c>
      <c r="U351" s="82"/>
      <c r="V351" s="82"/>
      <c r="W351" s="82"/>
      <c r="X351" s="88"/>
    </row>
    <row r="352" spans="1:24" ht="11.25" customHeight="1" thickTop="1">
      <c r="A352" s="88"/>
      <c r="B352" s="82"/>
      <c r="C352" s="82"/>
      <c r="D352" s="82"/>
      <c r="E352" s="82"/>
      <c r="F352" s="82"/>
      <c r="G352" s="82"/>
      <c r="H352" s="82"/>
      <c r="I352" s="82"/>
      <c r="J352" s="82"/>
      <c r="K352" s="82"/>
      <c r="L352" s="82"/>
      <c r="M352" s="82"/>
      <c r="N352" s="82"/>
      <c r="O352" s="82"/>
      <c r="P352" s="82"/>
      <c r="Q352" s="82"/>
      <c r="R352" s="82"/>
      <c r="S352" s="82"/>
      <c r="T352" s="82"/>
      <c r="U352" s="82"/>
      <c r="V352" s="82"/>
      <c r="W352" s="82"/>
      <c r="X352" s="88"/>
    </row>
    <row r="353" spans="1:24" ht="11.25" customHeight="1">
      <c r="A353" s="88"/>
      <c r="B353" s="82"/>
      <c r="C353" s="82"/>
      <c r="D353" s="82"/>
      <c r="E353" s="82"/>
      <c r="F353" s="82"/>
      <c r="G353" s="82"/>
      <c r="H353" s="82"/>
      <c r="I353" s="82"/>
      <c r="J353" s="82"/>
      <c r="K353" s="82"/>
      <c r="L353" s="82"/>
      <c r="M353" s="82"/>
      <c r="N353" s="82"/>
      <c r="O353" s="82"/>
      <c r="P353" s="82"/>
      <c r="Q353" s="82"/>
      <c r="R353" s="82"/>
      <c r="S353" s="82"/>
      <c r="T353" s="82"/>
      <c r="U353" s="82"/>
      <c r="V353" s="82"/>
      <c r="W353" s="82"/>
      <c r="X353" s="88"/>
    </row>
    <row r="354" spans="1:24" ht="11.25" customHeight="1">
      <c r="A354" s="88"/>
      <c r="B354" s="82"/>
      <c r="C354" s="82"/>
      <c r="D354" s="82"/>
      <c r="E354" s="82"/>
      <c r="F354" s="82"/>
      <c r="G354" s="82"/>
      <c r="H354" s="82"/>
      <c r="I354" s="82"/>
      <c r="J354" s="82"/>
      <c r="K354" s="82"/>
      <c r="L354" s="82"/>
      <c r="M354" s="82"/>
      <c r="N354" s="82"/>
      <c r="O354" s="82"/>
      <c r="P354" s="82"/>
      <c r="Q354" s="82"/>
      <c r="R354" s="82"/>
      <c r="S354" s="82"/>
      <c r="T354" s="82"/>
      <c r="U354" s="82"/>
      <c r="V354" s="82"/>
      <c r="W354" s="82"/>
      <c r="X354" s="88"/>
    </row>
    <row r="355" spans="1:24" ht="11.25" customHeight="1">
      <c r="A355" s="88"/>
      <c r="B355" s="82"/>
      <c r="C355" s="82"/>
      <c r="D355" s="82"/>
      <c r="E355" s="82"/>
      <c r="F355" s="82"/>
      <c r="G355" s="82"/>
      <c r="H355" s="82"/>
      <c r="I355" s="82"/>
      <c r="J355" s="82"/>
      <c r="K355" s="82"/>
      <c r="L355" s="82"/>
      <c r="M355" s="82"/>
      <c r="N355" s="82"/>
      <c r="O355" s="82"/>
      <c r="P355" s="82"/>
      <c r="Q355" s="82"/>
      <c r="R355" s="82"/>
      <c r="S355" s="82"/>
      <c r="T355" s="82"/>
      <c r="U355" s="82"/>
      <c r="V355" s="82"/>
      <c r="W355" s="82"/>
      <c r="X355" s="88"/>
    </row>
    <row r="356" spans="1:24" ht="11.25" customHeight="1">
      <c r="A356" s="88"/>
      <c r="B356" s="82"/>
      <c r="C356" s="82"/>
      <c r="D356" s="82"/>
      <c r="E356" s="82"/>
      <c r="F356" s="82"/>
      <c r="G356" s="82"/>
      <c r="H356" s="82"/>
      <c r="I356" s="82"/>
      <c r="J356" s="82"/>
      <c r="K356" s="82"/>
      <c r="L356" s="82"/>
      <c r="M356" s="82"/>
      <c r="N356" s="82"/>
      <c r="O356" s="82"/>
      <c r="P356" s="82"/>
      <c r="Q356" s="82"/>
      <c r="R356" s="82"/>
      <c r="S356" s="82"/>
      <c r="T356" s="82"/>
      <c r="U356" s="82"/>
      <c r="V356" s="82"/>
      <c r="W356" s="82"/>
      <c r="X356" s="88"/>
    </row>
    <row r="357" spans="1:24" ht="11.25" customHeight="1">
      <c r="A357" s="88"/>
      <c r="B357" s="82"/>
      <c r="C357" s="82"/>
      <c r="D357" s="82"/>
      <c r="E357" s="82"/>
      <c r="F357" s="82"/>
      <c r="G357" s="82"/>
      <c r="H357" s="82"/>
      <c r="I357" s="82"/>
      <c r="J357" s="82"/>
      <c r="K357" s="82"/>
      <c r="L357" s="82"/>
      <c r="M357" s="82"/>
      <c r="N357" s="82"/>
      <c r="O357" s="82"/>
      <c r="P357" s="82"/>
      <c r="Q357" s="82"/>
      <c r="R357" s="82"/>
      <c r="S357" s="82"/>
      <c r="T357" s="82"/>
      <c r="U357" s="82"/>
      <c r="V357" s="82"/>
      <c r="W357" s="82"/>
      <c r="X357" s="88"/>
    </row>
    <row r="358" spans="1:24" ht="11.25" customHeight="1">
      <c r="A358" s="88"/>
      <c r="B358" s="82"/>
      <c r="C358" s="82"/>
      <c r="D358" s="82"/>
      <c r="E358" s="82"/>
      <c r="F358" s="82"/>
      <c r="G358" s="82"/>
      <c r="H358" s="82"/>
      <c r="I358" s="82"/>
      <c r="J358" s="82"/>
      <c r="K358" s="82"/>
      <c r="L358" s="82"/>
      <c r="M358" s="82"/>
      <c r="N358" s="82"/>
      <c r="O358" s="82"/>
      <c r="P358" s="82"/>
      <c r="Q358" s="82"/>
      <c r="R358" s="82"/>
      <c r="S358" s="82"/>
      <c r="T358" s="82"/>
      <c r="U358" s="82"/>
      <c r="V358" s="82"/>
      <c r="W358" s="82"/>
      <c r="X358" s="88"/>
    </row>
    <row r="359" spans="1:24" ht="11.25" customHeight="1">
      <c r="A359" s="88"/>
      <c r="B359" s="82"/>
      <c r="C359" s="82"/>
      <c r="D359" s="82"/>
      <c r="E359" s="82"/>
      <c r="F359" s="82"/>
      <c r="G359" s="82"/>
      <c r="H359" s="82"/>
      <c r="I359" s="82"/>
      <c r="J359" s="82"/>
      <c r="K359" s="82"/>
      <c r="L359" s="82"/>
      <c r="M359" s="82"/>
      <c r="N359" s="82"/>
      <c r="O359" s="82"/>
      <c r="P359" s="82"/>
      <c r="Q359" s="82"/>
      <c r="R359" s="82"/>
      <c r="S359" s="82"/>
      <c r="T359" s="82"/>
      <c r="U359" s="82"/>
      <c r="V359" s="82"/>
      <c r="W359" s="82"/>
      <c r="X359" s="88"/>
    </row>
    <row r="360" spans="1:24" ht="11.25" customHeight="1">
      <c r="A360" s="88"/>
      <c r="B360" s="82"/>
      <c r="C360" s="82"/>
      <c r="D360" s="82"/>
      <c r="E360" s="82"/>
      <c r="F360" s="82"/>
      <c r="G360" s="82"/>
      <c r="H360" s="82"/>
      <c r="I360" s="82"/>
      <c r="J360" s="82"/>
      <c r="K360" s="82"/>
      <c r="L360" s="82"/>
      <c r="M360" s="82"/>
      <c r="N360" s="82"/>
      <c r="O360" s="82"/>
      <c r="P360" s="82"/>
      <c r="Q360" s="82"/>
      <c r="R360" s="82"/>
      <c r="S360" s="82"/>
      <c r="T360" s="82"/>
      <c r="U360" s="82"/>
      <c r="V360" s="82"/>
      <c r="W360" s="82"/>
      <c r="X360" s="88"/>
    </row>
    <row r="361" spans="1:24" ht="11.25" customHeight="1" thickBot="1">
      <c r="A361" s="88"/>
      <c r="B361" s="82"/>
      <c r="C361" s="235" t="s">
        <v>10</v>
      </c>
      <c r="D361" s="235"/>
      <c r="F361" s="82"/>
      <c r="G361" s="82"/>
      <c r="H361" s="82"/>
      <c r="I361" s="82"/>
      <c r="J361" s="82"/>
      <c r="K361" s="82"/>
      <c r="L361" s="82"/>
      <c r="M361" s="82"/>
      <c r="N361" s="82"/>
      <c r="O361" s="82"/>
      <c r="P361" s="82"/>
      <c r="Q361" s="82"/>
      <c r="R361" s="82"/>
      <c r="S361" s="82"/>
      <c r="T361" s="82"/>
      <c r="U361" s="82"/>
      <c r="V361" s="82"/>
      <c r="W361" s="82"/>
      <c r="X361" s="88"/>
    </row>
    <row r="362" spans="1:24" ht="11.25" customHeight="1" thickBot="1" thickTop="1">
      <c r="A362" s="88"/>
      <c r="B362" s="82"/>
      <c r="C362" s="235"/>
      <c r="D362" s="235"/>
      <c r="E362" s="82"/>
      <c r="F362" s="82"/>
      <c r="G362" s="82"/>
      <c r="H362" s="82"/>
      <c r="I362" s="82"/>
      <c r="J362" s="82"/>
      <c r="K362" s="82"/>
      <c r="L362" s="82"/>
      <c r="M362" s="82"/>
      <c r="N362" s="82"/>
      <c r="O362" s="82"/>
      <c r="P362" s="82"/>
      <c r="Q362" s="82"/>
      <c r="R362" s="82"/>
      <c r="S362" s="82"/>
      <c r="T362" s="82"/>
      <c r="U362" s="82"/>
      <c r="V362" s="82"/>
      <c r="W362" s="82"/>
      <c r="X362" s="88"/>
    </row>
    <row r="363" spans="1:24" ht="11.25" customHeight="1" thickTop="1">
      <c r="A363" s="88"/>
      <c r="B363" s="82"/>
      <c r="C363" s="82"/>
      <c r="D363" s="82"/>
      <c r="E363" s="82"/>
      <c r="F363" s="82"/>
      <c r="G363" s="82"/>
      <c r="H363" s="82"/>
      <c r="I363" s="82"/>
      <c r="J363" s="82"/>
      <c r="K363" s="82"/>
      <c r="L363" s="82"/>
      <c r="M363" s="82"/>
      <c r="N363" s="82"/>
      <c r="O363" s="82"/>
      <c r="P363" s="82"/>
      <c r="Q363" s="82"/>
      <c r="R363" s="82"/>
      <c r="S363" s="82"/>
      <c r="T363" s="82"/>
      <c r="U363" s="82"/>
      <c r="V363" s="82"/>
      <c r="W363" s="82"/>
      <c r="X363" s="88"/>
    </row>
    <row r="364" spans="1:24" ht="11.25" customHeight="1">
      <c r="A364" s="88"/>
      <c r="B364" s="82"/>
      <c r="C364" s="82"/>
      <c r="D364" s="82"/>
      <c r="E364" s="82"/>
      <c r="F364" s="82"/>
      <c r="G364" s="82"/>
      <c r="H364" s="82"/>
      <c r="I364" s="82"/>
      <c r="J364" s="82"/>
      <c r="K364" s="82"/>
      <c r="L364" s="82"/>
      <c r="M364" s="82"/>
      <c r="N364" s="82"/>
      <c r="O364" s="82"/>
      <c r="P364" s="82"/>
      <c r="Q364" s="82"/>
      <c r="R364" s="82"/>
      <c r="S364" s="82"/>
      <c r="T364" s="82"/>
      <c r="U364" s="82"/>
      <c r="V364" s="82"/>
      <c r="W364" s="82"/>
      <c r="X364" s="88"/>
    </row>
    <row r="365" spans="1:24" ht="11.25" customHeight="1">
      <c r="A365" s="88"/>
      <c r="B365" s="82"/>
      <c r="C365" s="82"/>
      <c r="D365" s="82"/>
      <c r="E365" s="82"/>
      <c r="F365" s="82"/>
      <c r="G365" s="82"/>
      <c r="H365" s="82"/>
      <c r="I365" s="82"/>
      <c r="J365" s="82"/>
      <c r="K365" s="82"/>
      <c r="L365" s="82"/>
      <c r="M365" s="82"/>
      <c r="N365" s="82"/>
      <c r="O365" s="82"/>
      <c r="P365" s="82"/>
      <c r="Q365" s="82"/>
      <c r="R365" s="82"/>
      <c r="S365" s="82"/>
      <c r="T365" s="82"/>
      <c r="U365" s="82"/>
      <c r="V365" s="82"/>
      <c r="W365" s="82"/>
      <c r="X365" s="88"/>
    </row>
    <row r="366" spans="1:24" ht="11.25" customHeight="1">
      <c r="A366" s="88"/>
      <c r="B366" s="82"/>
      <c r="C366" s="82"/>
      <c r="D366" s="82"/>
      <c r="E366" s="82"/>
      <c r="F366" s="82"/>
      <c r="G366" s="82"/>
      <c r="H366" s="82"/>
      <c r="I366" s="82"/>
      <c r="J366" s="82"/>
      <c r="K366" s="82"/>
      <c r="L366" s="82"/>
      <c r="M366" s="82"/>
      <c r="N366" s="82"/>
      <c r="O366" s="82"/>
      <c r="P366" s="82"/>
      <c r="Q366" s="82"/>
      <c r="R366" s="82"/>
      <c r="S366" s="82"/>
      <c r="T366" s="82"/>
      <c r="U366" s="82"/>
      <c r="V366" s="82"/>
      <c r="W366" s="82"/>
      <c r="X366" s="88"/>
    </row>
    <row r="367" spans="1:24" ht="11.25" customHeight="1">
      <c r="A367" s="88"/>
      <c r="B367" s="82"/>
      <c r="C367" s="82"/>
      <c r="D367" s="82"/>
      <c r="E367" s="82"/>
      <c r="F367" s="82"/>
      <c r="G367" s="82"/>
      <c r="H367" s="82"/>
      <c r="I367" s="82"/>
      <c r="J367" s="82"/>
      <c r="K367" s="82"/>
      <c r="L367" s="82"/>
      <c r="M367" s="82"/>
      <c r="N367" s="82"/>
      <c r="O367" s="82"/>
      <c r="P367" s="82"/>
      <c r="Q367" s="82"/>
      <c r="R367" s="82"/>
      <c r="S367" s="82"/>
      <c r="T367" s="82"/>
      <c r="U367" s="82"/>
      <c r="V367" s="82"/>
      <c r="W367" s="82"/>
      <c r="X367" s="88"/>
    </row>
    <row r="368" spans="1:24" ht="11.25" customHeight="1">
      <c r="A368" s="88"/>
      <c r="B368" s="82"/>
      <c r="C368" s="251" t="s">
        <v>112</v>
      </c>
      <c r="D368" s="251" t="s">
        <v>32</v>
      </c>
      <c r="E368" s="113"/>
      <c r="F368" s="231" t="s">
        <v>34</v>
      </c>
      <c r="G368" s="232"/>
      <c r="H368" s="232"/>
      <c r="I368" s="232"/>
      <c r="J368" s="237"/>
      <c r="K368" s="231" t="s">
        <v>35</v>
      </c>
      <c r="L368" s="232"/>
      <c r="M368" s="232"/>
      <c r="N368" s="232"/>
      <c r="O368" s="237"/>
      <c r="P368" s="231" t="s">
        <v>36</v>
      </c>
      <c r="Q368" s="232"/>
      <c r="R368" s="232"/>
      <c r="S368" s="232"/>
      <c r="T368" s="237"/>
      <c r="U368" s="82"/>
      <c r="V368" s="82"/>
      <c r="W368" s="82"/>
      <c r="X368" s="88"/>
    </row>
    <row r="369" spans="1:24" ht="11.25" customHeight="1">
      <c r="A369" s="88"/>
      <c r="B369" s="82"/>
      <c r="C369" s="252"/>
      <c r="D369" s="252"/>
      <c r="E369" s="114"/>
      <c r="F369" s="238"/>
      <c r="G369" s="248"/>
      <c r="H369" s="248"/>
      <c r="I369" s="248"/>
      <c r="J369" s="239"/>
      <c r="K369" s="238"/>
      <c r="L369" s="248"/>
      <c r="M369" s="248"/>
      <c r="N369" s="248"/>
      <c r="O369" s="239"/>
      <c r="P369" s="238"/>
      <c r="Q369" s="248"/>
      <c r="R369" s="248"/>
      <c r="S369" s="248"/>
      <c r="T369" s="239"/>
      <c r="U369" s="82"/>
      <c r="V369" s="82"/>
      <c r="W369" s="82"/>
      <c r="X369" s="88"/>
    </row>
    <row r="370" spans="1:24" ht="11.25" customHeight="1">
      <c r="A370" s="88"/>
      <c r="B370" s="82"/>
      <c r="C370" s="253"/>
      <c r="D370" s="253"/>
      <c r="E370" s="115"/>
      <c r="F370" s="6" t="s">
        <v>14</v>
      </c>
      <c r="G370" s="7" t="s">
        <v>40</v>
      </c>
      <c r="H370" s="7" t="s">
        <v>41</v>
      </c>
      <c r="I370" s="7" t="s">
        <v>42</v>
      </c>
      <c r="J370" s="8" t="s">
        <v>43</v>
      </c>
      <c r="K370" s="6" t="s">
        <v>14</v>
      </c>
      <c r="L370" s="7" t="s">
        <v>40</v>
      </c>
      <c r="M370" s="7" t="s">
        <v>41</v>
      </c>
      <c r="N370" s="7" t="s">
        <v>42</v>
      </c>
      <c r="O370" s="8" t="s">
        <v>43</v>
      </c>
      <c r="P370" s="6" t="s">
        <v>14</v>
      </c>
      <c r="Q370" s="7" t="s">
        <v>40</v>
      </c>
      <c r="R370" s="7" t="s">
        <v>41</v>
      </c>
      <c r="S370" s="7" t="s">
        <v>42</v>
      </c>
      <c r="T370" s="8" t="s">
        <v>43</v>
      </c>
      <c r="U370" s="82"/>
      <c r="V370" s="82"/>
      <c r="W370" s="82"/>
      <c r="X370" s="88"/>
    </row>
    <row r="371" spans="1:24" ht="11.25" customHeight="1">
      <c r="A371" s="88"/>
      <c r="B371" s="82"/>
      <c r="C371" s="84" t="str">
        <f>IF(ISBLANK(INNDATA!C416),"",INNDATA!C416)</f>
        <v>Maskinrom</v>
      </c>
      <c r="D371" s="213" t="str">
        <f>IF(ISBLANK(INNDATA!D416),"",INNDATA!D416)</f>
        <v>Elkolber pyrokjel</v>
      </c>
      <c r="E371" s="214"/>
      <c r="F371" s="44" t="str">
        <f>IF(ISBLANK(INNDATA!F416),"",INNDATA!H416*INNDATA!F416)</f>
        <v/>
      </c>
      <c r="G371" s="45" t="str">
        <f>IF(ISBLANK(INNDATA!F416),"",INNDATA!J416*INNDATA!F416)</f>
        <v/>
      </c>
      <c r="H371" s="45" t="str">
        <f>IF(ISBLANK(INNDATA!F416),"",INNDATA!F416*INNDATA!L416)</f>
        <v/>
      </c>
      <c r="I371" s="45" t="str">
        <f>IF(ISBLANK(INNDATA!F416),"",INNDATA!F416*INNDATA!N416)</f>
        <v/>
      </c>
      <c r="J371" s="45" t="str">
        <f>IF(ISBLANK(INNDATA!F416),"",INNDATA!F416*INNDATA!P416)</f>
        <v/>
      </c>
      <c r="K371" s="44" t="str">
        <f>IF(ISBLANK(INNDATA!F416),"",F371*INNDATA!G416)</f>
        <v/>
      </c>
      <c r="L371" s="45" t="str">
        <f>IF(ISBLANK(INNDATA!F416),"",G371*INNDATA!I416)</f>
        <v/>
      </c>
      <c r="M371" s="45" t="str">
        <f>IF(ISBLANK(INNDATA!F416),"",H371*INNDATA!K416)</f>
        <v/>
      </c>
      <c r="N371" s="45" t="str">
        <f>IF(ISBLANK(INNDATA!F416),"",I371*INNDATA!M416)</f>
        <v/>
      </c>
      <c r="O371" s="45" t="str">
        <f>IF(ISBLANK(INNDATA!F416),"",J371*INNDATA!O416)</f>
        <v/>
      </c>
      <c r="P371" s="44" t="str">
        <f>IF(ISBLANK(INNDATA!F416),"",IF(INNDATA!C33="Ja",(K371/Beregninger!L29),(K371/Beregninger!C41)))</f>
        <v/>
      </c>
      <c r="Q371" s="164" t="str">
        <f>IF(ISBLANK(INNDATA!F416),"",IF(INNDATA!C33="Ja",(L371/Beregninger!L63),(L371/Beregninger!C75)))</f>
        <v/>
      </c>
      <c r="R371" s="45" t="str">
        <f>IF(ISBLANK(INNDATA!F416),"",IF(INNDATA!C33="Ja",(M371/Beregninger!L97),(M371/Beregninger!C109)))</f>
        <v/>
      </c>
      <c r="S371" s="45" t="str">
        <f>IF(ISBLANK(INNDATA!F416),"",IF(INNDATA!C33="Ja",(N371/Beregninger!L131),(N371/Beregninger!C143)))</f>
        <v/>
      </c>
      <c r="T371" s="46" t="str">
        <f>IF(ISBLANK(INNDATA!F416),"",IF(INNDATA!C33="Ja",(O371/Beregninger!L165),(O371/Beregninger!C177)))</f>
        <v/>
      </c>
      <c r="U371" s="82"/>
      <c r="V371" s="82"/>
      <c r="W371" s="82"/>
      <c r="X371" s="88"/>
    </row>
    <row r="372" spans="1:24" ht="11.25" customHeight="1">
      <c r="A372" s="88"/>
      <c r="B372" s="82"/>
      <c r="C372" s="84" t="str">
        <f>IF(ISBLANK(INNDATA!C417),"",INNDATA!C417)</f>
        <v/>
      </c>
      <c r="D372" s="213" t="str">
        <f>IF(ISBLANK(INNDATA!D417),"",INNDATA!D417)</f>
        <v>Heater HJM 2</v>
      </c>
      <c r="E372" s="214"/>
      <c r="F372" s="44" t="str">
        <f>IF(ISBLANK(INNDATA!F417),"",INNDATA!H417*INNDATA!F417)</f>
        <v/>
      </c>
      <c r="G372" s="45" t="str">
        <f>IF(ISBLANK(INNDATA!F417),"",INNDATA!J417*INNDATA!F417)</f>
        <v/>
      </c>
      <c r="H372" s="45" t="str">
        <f>IF(ISBLANK(INNDATA!F417),"",INNDATA!F417*INNDATA!L417)</f>
        <v/>
      </c>
      <c r="I372" s="45" t="str">
        <f>IF(ISBLANK(INNDATA!F417),"",INNDATA!F417*INNDATA!N417)</f>
        <v/>
      </c>
      <c r="J372" s="45" t="str">
        <f>IF(ISBLANK(INNDATA!F417),"",INNDATA!F417*INNDATA!P417)</f>
        <v/>
      </c>
      <c r="K372" s="44" t="str">
        <f>IF(ISBLANK(INNDATA!F417),"",F372*INNDATA!G417)</f>
        <v/>
      </c>
      <c r="L372" s="45" t="str">
        <f>IF(ISBLANK(INNDATA!F417),"",G372*INNDATA!I417)</f>
        <v/>
      </c>
      <c r="M372" s="45" t="str">
        <f>IF(ISBLANK(INNDATA!F417),"",H372*INNDATA!K417)</f>
        <v/>
      </c>
      <c r="N372" s="45" t="str">
        <f>IF(ISBLANK(INNDATA!F417),"",I372*INNDATA!M417)</f>
        <v/>
      </c>
      <c r="O372" s="45" t="str">
        <f>IF(ISBLANK(INNDATA!F417),"",J372*INNDATA!O417)</f>
        <v/>
      </c>
      <c r="P372" s="44" t="str">
        <f>IF(ISBLANK(INNDATA!F417),"",IF(INNDATA!C33="Ja",(K372/Beregninger!L29),(K372/Beregninger!C41)))</f>
        <v/>
      </c>
      <c r="Q372" s="45" t="str">
        <f>IF(ISBLANK(INNDATA!F417),"",IF(INNDATA!C33="Ja",(L372/Beregninger!L63),(L372/Beregninger!C75)))</f>
        <v/>
      </c>
      <c r="R372" s="45" t="str">
        <f>IF(ISBLANK(INNDATA!F417),"",IF(INNDATA!C33="Ja",(M372/Beregninger!L97),(M372/Beregninger!C109)))</f>
        <v/>
      </c>
      <c r="S372" s="45" t="str">
        <f>IF(ISBLANK(INNDATA!F417),"",IF(INNDATA!C33="Ja",(N372/Beregninger!L131),(N372/Beregninger!C143)))</f>
        <v/>
      </c>
      <c r="T372" s="46" t="str">
        <f>IF(ISBLANK(INNDATA!F417),"",IF(INNDATA!C33="Ja",(O372/Beregninger!L165),(O372/Beregninger!C177)))</f>
        <v/>
      </c>
      <c r="U372" s="82"/>
      <c r="V372" s="82"/>
      <c r="W372" s="82"/>
      <c r="X372" s="88"/>
    </row>
    <row r="373" spans="1:24" ht="11.25" customHeight="1">
      <c r="A373" s="88"/>
      <c r="B373" s="82"/>
      <c r="C373" s="84" t="str">
        <f>IF(ISBLANK(INNDATA!C418),"",INNDATA!C418)</f>
        <v/>
      </c>
      <c r="D373" s="213" t="str">
        <f>IF(ISBLANK(INNDATA!D418),"",INNDATA!D418)</f>
        <v>Heater HJM 1</v>
      </c>
      <c r="E373" s="214"/>
      <c r="F373" s="44" t="str">
        <f>IF(ISBLANK(INNDATA!F418),"",INNDATA!H418*INNDATA!F418)</f>
        <v/>
      </c>
      <c r="G373" s="45" t="str">
        <f>IF(ISBLANK(INNDATA!F418),"",INNDATA!J418*INNDATA!F418)</f>
        <v/>
      </c>
      <c r="H373" s="45" t="str">
        <f>IF(ISBLANK(INNDATA!F418),"",INNDATA!F418*INNDATA!L418)</f>
        <v/>
      </c>
      <c r="I373" s="45" t="str">
        <f>IF(ISBLANK(INNDATA!F418),"",INNDATA!F418*INNDATA!N418)</f>
        <v/>
      </c>
      <c r="J373" s="45" t="str">
        <f>IF(ISBLANK(INNDATA!F418),"",INNDATA!F418*INNDATA!P418)</f>
        <v/>
      </c>
      <c r="K373" s="44" t="str">
        <f>IF(ISBLANK(INNDATA!F418),"",F373*INNDATA!G418)</f>
        <v/>
      </c>
      <c r="L373" s="45" t="str">
        <f>IF(ISBLANK(INNDATA!F418),"",G373*INNDATA!I418)</f>
        <v/>
      </c>
      <c r="M373" s="45" t="str">
        <f>IF(ISBLANK(INNDATA!F418),"",H373*INNDATA!K418)</f>
        <v/>
      </c>
      <c r="N373" s="45" t="str">
        <f>IF(ISBLANK(INNDATA!F418),"",I373*INNDATA!M418)</f>
        <v/>
      </c>
      <c r="O373" s="45" t="str">
        <f>IF(ISBLANK(INNDATA!F418),"",J373*INNDATA!O418)</f>
        <v/>
      </c>
      <c r="P373" s="44" t="str">
        <f>IF(ISBLANK(INNDATA!F418),"",IF(INNDATA!C33="Ja",(K373/Beregninger!L29),(K373/Beregninger!C41)))</f>
        <v/>
      </c>
      <c r="Q373" s="45" t="str">
        <f>IF(ISBLANK(INNDATA!F418),"",IF(INNDATA!C33="Ja",(L373/Beregninger!L63),(L373/Beregninger!C75)))</f>
        <v/>
      </c>
      <c r="R373" s="45" t="str">
        <f>IF(ISBLANK(INNDATA!F418),"",IF(INNDATA!C33="Ja",(M373/Beregninger!L97),(M373/Beregninger!C109)))</f>
        <v/>
      </c>
      <c r="S373" s="45" t="str">
        <f>IF(ISBLANK(INNDATA!F418),"",IF(INNDATA!C33="Ja",(N373/Beregninger!L131),(N373/Beregninger!C143)))</f>
        <v/>
      </c>
      <c r="T373" s="46" t="str">
        <f>IF(ISBLANK(INNDATA!F418),"",IF(INNDATA!C33="Ja",(O373/Beregninger!L165),(O373/Beregninger!C177)))</f>
        <v/>
      </c>
      <c r="U373" s="82"/>
      <c r="V373" s="82"/>
      <c r="W373" s="82"/>
      <c r="X373" s="88"/>
    </row>
    <row r="374" spans="1:24" ht="11.25" customHeight="1">
      <c r="A374" s="88"/>
      <c r="B374" s="82"/>
      <c r="C374" s="84" t="str">
        <f>IF(ISBLANK(INNDATA!C419),"",INNDATA!C419)</f>
        <v/>
      </c>
      <c r="D374" s="213" t="str">
        <f>IF(ISBLANK(INNDATA!D419),"",INNDATA!D419)</f>
        <v>Heating HVM</v>
      </c>
      <c r="E374" s="214"/>
      <c r="F374" s="44" t="str">
        <f>IF(ISBLANK(INNDATA!F419),"",INNDATA!H419*INNDATA!F419)</f>
        <v/>
      </c>
      <c r="G374" s="45" t="str">
        <f>IF(ISBLANK(INNDATA!F419),"",INNDATA!J419*INNDATA!F419)</f>
        <v/>
      </c>
      <c r="H374" s="45" t="str">
        <f>IF(ISBLANK(INNDATA!F419),"",INNDATA!F419*INNDATA!L419)</f>
        <v/>
      </c>
      <c r="I374" s="45" t="str">
        <f>IF(ISBLANK(INNDATA!F419),"",INNDATA!F419*INNDATA!N419)</f>
        <v/>
      </c>
      <c r="J374" s="45" t="str">
        <f>IF(ISBLANK(INNDATA!F419),"",INNDATA!F419*INNDATA!P419)</f>
        <v/>
      </c>
      <c r="K374" s="44" t="str">
        <f>IF(ISBLANK(INNDATA!F419),"",F374*INNDATA!G419)</f>
        <v/>
      </c>
      <c r="L374" s="45" t="str">
        <f>IF(ISBLANK(INNDATA!F419),"",G374*INNDATA!I419)</f>
        <v/>
      </c>
      <c r="M374" s="45" t="str">
        <f>IF(ISBLANK(INNDATA!F419),"",H374*INNDATA!K419)</f>
        <v/>
      </c>
      <c r="N374" s="45" t="str">
        <f>IF(ISBLANK(INNDATA!F419),"",I374*INNDATA!M419)</f>
        <v/>
      </c>
      <c r="O374" s="45" t="str">
        <f>IF(ISBLANK(INNDATA!F419),"",J374*INNDATA!O419)</f>
        <v/>
      </c>
      <c r="P374" s="44" t="str">
        <f>IF(ISBLANK(INNDATA!F419),"",IF(INNDATA!C33="Ja",(K374/Beregninger!L29),(K374/Beregninger!C41)))</f>
        <v/>
      </c>
      <c r="Q374" s="45" t="str">
        <f>IF(ISBLANK(INNDATA!F419),"",IF(INNDATA!C33="Ja",(L374/Beregninger!L63),(L374/Beregninger!C75)))</f>
        <v/>
      </c>
      <c r="R374" s="45" t="str">
        <f>IF(ISBLANK(INNDATA!F419),"",IF(INNDATA!C33="Ja",(M374/Beregninger!L97),(M374/Beregninger!C109)))</f>
        <v/>
      </c>
      <c r="S374" s="45" t="str">
        <f>IF(ISBLANK(INNDATA!F419),"",IF(INNDATA!C33="Ja",(N374/Beregninger!L131),(N374/Beregninger!C143)))</f>
        <v/>
      </c>
      <c r="T374" s="46" t="str">
        <f>IF(ISBLANK(INNDATA!F419),"",IF(INNDATA!C33="Ja",(O374/Beregninger!L165),(O374/Beregninger!C177)))</f>
        <v/>
      </c>
      <c r="U374" s="82"/>
      <c r="V374" s="82"/>
      <c r="W374" s="82"/>
      <c r="X374" s="88"/>
    </row>
    <row r="375" spans="1:24" ht="11.25" customHeight="1">
      <c r="A375" s="88"/>
      <c r="B375" s="82"/>
      <c r="C375" s="84" t="str">
        <f>IF(ISBLANK(INNDATA!C420),"",INNDATA!C420)</f>
        <v>Workshop</v>
      </c>
      <c r="D375" s="213" t="str">
        <f>IF(ISBLANK(INNDATA!D420),"",INNDATA!D420)</f>
        <v>Vifte fancoil</v>
      </c>
      <c r="E375" s="214"/>
      <c r="F375" s="44" t="str">
        <f>IF(ISBLANK(INNDATA!F420),"",INNDATA!H420*INNDATA!F420)</f>
        <v/>
      </c>
      <c r="G375" s="45" t="str">
        <f>IF(ISBLANK(INNDATA!F420),"",INNDATA!J420*INNDATA!F420)</f>
        <v/>
      </c>
      <c r="H375" s="45" t="str">
        <f>IF(ISBLANK(INNDATA!F420),"",INNDATA!F420*INNDATA!L420)</f>
        <v/>
      </c>
      <c r="I375" s="45" t="str">
        <f>IF(ISBLANK(INNDATA!F420),"",INNDATA!F420*INNDATA!N420)</f>
        <v/>
      </c>
      <c r="J375" s="45" t="str">
        <f>IF(ISBLANK(INNDATA!F420),"",INNDATA!F420*INNDATA!P420)</f>
        <v/>
      </c>
      <c r="K375" s="44" t="str">
        <f>IF(ISBLANK(INNDATA!F420),"",F375*INNDATA!G420)</f>
        <v/>
      </c>
      <c r="L375" s="45" t="str">
        <f>IF(ISBLANK(INNDATA!F420),"",G375*INNDATA!I420)</f>
        <v/>
      </c>
      <c r="M375" s="45" t="str">
        <f>IF(ISBLANK(INNDATA!F420),"",H375*INNDATA!K420)</f>
        <v/>
      </c>
      <c r="N375" s="45" t="str">
        <f>IF(ISBLANK(INNDATA!F420),"",I375*INNDATA!M420)</f>
        <v/>
      </c>
      <c r="O375" s="45" t="str">
        <f>IF(ISBLANK(INNDATA!F420),"",J375*INNDATA!O420)</f>
        <v/>
      </c>
      <c r="P375" s="44" t="str">
        <f>IF(ISBLANK(INNDATA!F420),"",IF(INNDATA!C33="Ja",(K375/Beregninger!L29),(K375/Beregninger!C41)))</f>
        <v/>
      </c>
      <c r="Q375" s="45" t="str">
        <f>IF(ISBLANK(INNDATA!F420),"",IF(INNDATA!C33="Ja",(L375/Beregninger!L63),(L375/Beregninger!C75)))</f>
        <v/>
      </c>
      <c r="R375" s="45" t="str">
        <f>IF(ISBLANK(INNDATA!F420),"",IF(INNDATA!C33="Ja",(M375/Beregninger!L97),(M375/Beregninger!C109)))</f>
        <v/>
      </c>
      <c r="S375" s="45" t="str">
        <f>IF(ISBLANK(INNDATA!F420),"",IF(INNDATA!C33="Ja",(N375/Beregninger!L131),(N375/Beregninger!C143)))</f>
        <v/>
      </c>
      <c r="T375" s="46" t="str">
        <f>IF(ISBLANK(INNDATA!F420),"",IF(INNDATA!C33="Ja",(O375/Beregninger!L165),(O375/Beregninger!C177)))</f>
        <v/>
      </c>
      <c r="U375" s="82"/>
      <c r="V375" s="82"/>
      <c r="W375" s="82"/>
      <c r="X375" s="88"/>
    </row>
    <row r="376" spans="1:24" ht="11.25" customHeight="1">
      <c r="A376" s="88"/>
      <c r="B376" s="82"/>
      <c r="C376" s="84" t="str">
        <f>IF(ISBLANK(INNDATA!C421),"",INNDATA!C421)</f>
        <v>Garderobe WC 1</v>
      </c>
      <c r="D376" s="213" t="str">
        <f>IF(ISBLANK(INNDATA!D421),"",INNDATA!D421)</f>
        <v>Varmekabler</v>
      </c>
      <c r="E376" s="214"/>
      <c r="F376" s="44" t="str">
        <f>IF(ISBLANK(INNDATA!F421),"",INNDATA!H421*INNDATA!F421)</f>
        <v/>
      </c>
      <c r="G376" s="45" t="str">
        <f>IF(ISBLANK(INNDATA!F421),"",INNDATA!J421*INNDATA!F421)</f>
        <v/>
      </c>
      <c r="H376" s="45" t="str">
        <f>IF(ISBLANK(INNDATA!F421),"",INNDATA!F421*INNDATA!L421)</f>
        <v/>
      </c>
      <c r="I376" s="45" t="str">
        <f>IF(ISBLANK(INNDATA!F421),"",INNDATA!F421*INNDATA!N421)</f>
        <v/>
      </c>
      <c r="J376" s="45" t="str">
        <f>IF(ISBLANK(INNDATA!F421),"",INNDATA!F421*INNDATA!P421)</f>
        <v/>
      </c>
      <c r="K376" s="44" t="str">
        <f>IF(ISBLANK(INNDATA!F421),"",F376*INNDATA!G421)</f>
        <v/>
      </c>
      <c r="L376" s="45" t="str">
        <f>IF(ISBLANK(INNDATA!F421),"",G376*INNDATA!I421)</f>
        <v/>
      </c>
      <c r="M376" s="45" t="str">
        <f>IF(ISBLANK(INNDATA!F421),"",H376*INNDATA!K421)</f>
        <v/>
      </c>
      <c r="N376" s="45" t="str">
        <f>IF(ISBLANK(INNDATA!F421),"",I376*INNDATA!M421)</f>
        <v/>
      </c>
      <c r="O376" s="45" t="str">
        <f>IF(ISBLANK(INNDATA!F421),"",J376*INNDATA!O421)</f>
        <v/>
      </c>
      <c r="P376" s="44" t="str">
        <f>IF(ISBLANK(INNDATA!F421),"",IF(INNDATA!C33="Ja",(K376/Beregninger!L29),(K376/Beregninger!C41)))</f>
        <v/>
      </c>
      <c r="Q376" s="45" t="str">
        <f>IF(ISBLANK(INNDATA!F421),"",IF(INNDATA!C33="Ja",(L376/Beregninger!L63),(L376/Beregninger!C75)))</f>
        <v/>
      </c>
      <c r="R376" s="45" t="str">
        <f>IF(ISBLANK(INNDATA!F421),"",IF(INNDATA!C33="Ja",(M376/Beregninger!L97),(M376/Beregninger!C109)))</f>
        <v/>
      </c>
      <c r="S376" s="45" t="str">
        <f>IF(ISBLANK(INNDATA!F421),"",IF(INNDATA!C33="Ja",(N376/Beregninger!L131),(N376/Beregninger!C143)))</f>
        <v/>
      </c>
      <c r="T376" s="46" t="str">
        <f>IF(ISBLANK(INNDATA!F421),"",IF(INNDATA!C33="Ja",(O376/Beregninger!L165),(O376/Beregninger!C177)))</f>
        <v/>
      </c>
      <c r="U376" s="82"/>
      <c r="V376" s="82"/>
      <c r="W376" s="82"/>
      <c r="X376" s="88"/>
    </row>
    <row r="377" spans="1:24" ht="11.25" customHeight="1">
      <c r="A377" s="88"/>
      <c r="B377" s="82"/>
      <c r="C377" s="84" t="str">
        <f>IF(ISBLANK(INNDATA!C422),"",INNDATA!C422)</f>
        <v>Garderobe WC 2</v>
      </c>
      <c r="D377" s="213" t="str">
        <f>IF(ISBLANK(INNDATA!D422),"",INNDATA!D422)</f>
        <v>Varmekabler</v>
      </c>
      <c r="E377" s="214"/>
      <c r="F377" s="44" t="str">
        <f>IF(ISBLANK(INNDATA!F422),"",INNDATA!H422*INNDATA!F422)</f>
        <v/>
      </c>
      <c r="G377" s="45" t="str">
        <f>IF(ISBLANK(INNDATA!F422),"",INNDATA!J422*INNDATA!F422)</f>
        <v/>
      </c>
      <c r="H377" s="45" t="str">
        <f>IF(ISBLANK(INNDATA!F422),"",INNDATA!F422*INNDATA!L422)</f>
        <v/>
      </c>
      <c r="I377" s="45" t="str">
        <f>IF(ISBLANK(INNDATA!F422),"",INNDATA!F422*INNDATA!N422)</f>
        <v/>
      </c>
      <c r="J377" s="45" t="str">
        <f>IF(ISBLANK(INNDATA!F422),"",INNDATA!F422*INNDATA!P422)</f>
        <v/>
      </c>
      <c r="K377" s="44" t="str">
        <f>IF(ISBLANK(INNDATA!F422),"",F377*INNDATA!G422)</f>
        <v/>
      </c>
      <c r="L377" s="45" t="str">
        <f>IF(ISBLANK(INNDATA!F422),"",G377*INNDATA!I422)</f>
        <v/>
      </c>
      <c r="M377" s="45" t="str">
        <f>IF(ISBLANK(INNDATA!F422),"",H377*INNDATA!K422)</f>
        <v/>
      </c>
      <c r="N377" s="45" t="str">
        <f>IF(ISBLANK(INNDATA!F422),"",I377*INNDATA!M422)</f>
        <v/>
      </c>
      <c r="O377" s="45" t="str">
        <f>IF(ISBLANK(INNDATA!F422),"",J377*INNDATA!O422)</f>
        <v/>
      </c>
      <c r="P377" s="44" t="str">
        <f>IF(ISBLANK(INNDATA!F422),"",IF(INNDATA!C33="Ja",(K377/Beregninger!L29),(K377/Beregninger!C41)))</f>
        <v/>
      </c>
      <c r="Q377" s="45" t="str">
        <f>IF(ISBLANK(INNDATA!F422),"",IF(INNDATA!C33="Ja",(L377/Beregninger!L63),(L377/Beregninger!C75)))</f>
        <v/>
      </c>
      <c r="R377" s="45" t="str">
        <f>IF(ISBLANK(INNDATA!F422),"",IF(INNDATA!C33="Ja",(M377/Beregninger!L97),(M377/Beregninger!C109)))</f>
        <v/>
      </c>
      <c r="S377" s="45" t="str">
        <f>IF(ISBLANK(INNDATA!F422),"",IF(INNDATA!C33="Ja",(N377/Beregninger!L131),(N377/Beregninger!C143)))</f>
        <v/>
      </c>
      <c r="T377" s="46" t="str">
        <f>IF(ISBLANK(INNDATA!F422),"",IF(INNDATA!C33="Ja",(O377/Beregninger!L165),(O377/Beregninger!C177)))</f>
        <v/>
      </c>
      <c r="U377" s="82"/>
      <c r="V377" s="82"/>
      <c r="W377" s="82"/>
      <c r="X377" s="88"/>
    </row>
    <row r="378" spans="1:24" ht="11.25" customHeight="1">
      <c r="A378" s="88"/>
      <c r="B378" s="82"/>
      <c r="C378" s="84" t="str">
        <f>IF(ISBLANK(INNDATA!C423),"",INNDATA!C423)</f>
        <v>Garderobe</v>
      </c>
      <c r="D378" s="213" t="str">
        <f>IF(ISBLANK(INNDATA!D423),"",INNDATA!D423)</f>
        <v>Varmekabler</v>
      </c>
      <c r="E378" s="214"/>
      <c r="F378" s="44" t="str">
        <f>IF(ISBLANK(INNDATA!F423),"",INNDATA!H423*INNDATA!F423)</f>
        <v/>
      </c>
      <c r="G378" s="45" t="str">
        <f>IF(ISBLANK(INNDATA!F423),"",INNDATA!J423*INNDATA!F423)</f>
        <v/>
      </c>
      <c r="H378" s="45" t="str">
        <f>IF(ISBLANK(INNDATA!F423),"",INNDATA!F423*INNDATA!L423)</f>
        <v/>
      </c>
      <c r="I378" s="45" t="str">
        <f>IF(ISBLANK(INNDATA!F423),"",INNDATA!F423*INNDATA!N423)</f>
        <v/>
      </c>
      <c r="J378" s="45" t="str">
        <f>IF(ISBLANK(INNDATA!F423),"",INNDATA!F423*INNDATA!P423)</f>
        <v/>
      </c>
      <c r="K378" s="44" t="str">
        <f>IF(ISBLANK(INNDATA!F423),"",F378*INNDATA!G423)</f>
        <v/>
      </c>
      <c r="L378" s="45" t="str">
        <f>IF(ISBLANK(INNDATA!F423),"",G378*INNDATA!I423)</f>
        <v/>
      </c>
      <c r="M378" s="45" t="str">
        <f>IF(ISBLANK(INNDATA!F423),"",H378*INNDATA!K423)</f>
        <v/>
      </c>
      <c r="N378" s="45" t="str">
        <f>IF(ISBLANK(INNDATA!F423),"",I378*INNDATA!M423)</f>
        <v/>
      </c>
      <c r="O378" s="45" t="str">
        <f>IF(ISBLANK(INNDATA!F423),"",J378*INNDATA!O423)</f>
        <v/>
      </c>
      <c r="P378" s="44" t="str">
        <f>IF(ISBLANK(INNDATA!F423),"",IF(INNDATA!C33="Ja",(K378/Beregninger!L29),(K378/Beregninger!C41)))</f>
        <v/>
      </c>
      <c r="Q378" s="45" t="str">
        <f>IF(ISBLANK(INNDATA!F423),"",IF(INNDATA!C33="Ja",(L378/Beregninger!L63),(L378/Beregninger!C75)))</f>
        <v/>
      </c>
      <c r="R378" s="45" t="str">
        <f>IF(ISBLANK(INNDATA!F423),"",IF(INNDATA!C33="Ja",(M378/Beregninger!L97),(M378/Beregninger!C109)))</f>
        <v/>
      </c>
      <c r="S378" s="45" t="str">
        <f>IF(ISBLANK(INNDATA!F423),"",IF(INNDATA!C33="Ja",(N378/Beregninger!L131),(N378/Beregninger!C143)))</f>
        <v/>
      </c>
      <c r="T378" s="46" t="str">
        <f>IF(ISBLANK(INNDATA!F423),"",IF(INNDATA!C33="Ja",(O378/Beregninger!L165),(O378/Beregninger!C177)))</f>
        <v/>
      </c>
      <c r="U378" s="82"/>
      <c r="V378" s="82"/>
      <c r="W378" s="82"/>
      <c r="X378" s="88"/>
    </row>
    <row r="379" spans="1:24" ht="11.25" customHeight="1">
      <c r="A379" s="88"/>
      <c r="B379" s="82"/>
      <c r="C379" s="84" t="str">
        <f>IF(ISBLANK(INNDATA!C424),"",INNDATA!C424)</f>
        <v>Lugarer m toaletter</v>
      </c>
      <c r="D379" s="213" t="str">
        <f>IF(ISBLANK(INNDATA!D424),"",INNDATA!D424)</f>
        <v>Varme totalt</v>
      </c>
      <c r="E379" s="214"/>
      <c r="F379" s="44" t="str">
        <f>IF(ISBLANK(INNDATA!F424),"",INNDATA!H424*INNDATA!F424)</f>
        <v/>
      </c>
      <c r="G379" s="45" t="str">
        <f>IF(ISBLANK(INNDATA!F424),"",INNDATA!J424*INNDATA!F424)</f>
        <v/>
      </c>
      <c r="H379" s="45" t="str">
        <f>IF(ISBLANK(INNDATA!F424),"",INNDATA!F424*INNDATA!L424)</f>
        <v/>
      </c>
      <c r="I379" s="45" t="str">
        <f>IF(ISBLANK(INNDATA!F424),"",INNDATA!F424*INNDATA!N424)</f>
        <v/>
      </c>
      <c r="J379" s="45" t="str">
        <f>IF(ISBLANK(INNDATA!F424),"",INNDATA!F424*INNDATA!P424)</f>
        <v/>
      </c>
      <c r="K379" s="44" t="str">
        <f>IF(ISBLANK(INNDATA!F424),"",F379*INNDATA!G424)</f>
        <v/>
      </c>
      <c r="L379" s="45" t="str">
        <f>IF(ISBLANK(INNDATA!F424),"",G379*INNDATA!I424)</f>
        <v/>
      </c>
      <c r="M379" s="45" t="str">
        <f>IF(ISBLANK(INNDATA!F424),"",H379*INNDATA!K424)</f>
        <v/>
      </c>
      <c r="N379" s="45" t="str">
        <f>IF(ISBLANK(INNDATA!F424),"",I379*INNDATA!M424)</f>
        <v/>
      </c>
      <c r="O379" s="45" t="str">
        <f>IF(ISBLANK(INNDATA!F424),"",J379*INNDATA!O424)</f>
        <v/>
      </c>
      <c r="P379" s="44" t="str">
        <f>IF(ISBLANK(INNDATA!F424),"",IF(INNDATA!C33="Ja",(K379/Beregninger!L29),(K379/Beregninger!C41)))</f>
        <v/>
      </c>
      <c r="Q379" s="45" t="str">
        <f>IF(ISBLANK(INNDATA!F424),"",IF(INNDATA!C33="Ja",(L379/Beregninger!L63),(L379/Beregninger!C75)))</f>
        <v/>
      </c>
      <c r="R379" s="45" t="str">
        <f>IF(ISBLANK(INNDATA!F424),"",IF(INNDATA!C33="Ja",(M379/Beregninger!L97),(M379/Beregninger!C109)))</f>
        <v/>
      </c>
      <c r="S379" s="45" t="str">
        <f>IF(ISBLANK(INNDATA!F424),"",IF(INNDATA!C33="Ja",(N379/Beregninger!L131),(N379/Beregninger!C143)))</f>
        <v/>
      </c>
      <c r="T379" s="46" t="str">
        <f>IF(ISBLANK(INNDATA!F424),"",IF(INNDATA!C33="Ja",(O379/Beregninger!L165),(O379/Beregninger!C177)))</f>
        <v/>
      </c>
      <c r="U379" s="82"/>
      <c r="V379" s="82"/>
      <c r="W379" s="82"/>
      <c r="X379" s="88"/>
    </row>
    <row r="380" spans="1:24" ht="11.25" customHeight="1">
      <c r="A380" s="88"/>
      <c r="B380" s="82"/>
      <c r="C380" s="84" t="str">
        <f>IF(ISBLANK(INNDATA!C425),"",INNDATA!C425)</f>
        <v>Laundry</v>
      </c>
      <c r="D380" s="213" t="str">
        <f>IF(ISBLANK(INNDATA!D425),"",INNDATA!D425)</f>
        <v>Varmekabler</v>
      </c>
      <c r="E380" s="214"/>
      <c r="F380" s="44" t="str">
        <f>IF(ISBLANK(INNDATA!F425),"",INNDATA!H425*INNDATA!F425)</f>
        <v/>
      </c>
      <c r="G380" s="45" t="str">
        <f>IF(ISBLANK(INNDATA!F425),"",INNDATA!J425*INNDATA!F425)</f>
        <v/>
      </c>
      <c r="H380" s="45" t="str">
        <f>IF(ISBLANK(INNDATA!F425),"",INNDATA!F425*INNDATA!L425)</f>
        <v/>
      </c>
      <c r="I380" s="45" t="str">
        <f>IF(ISBLANK(INNDATA!F425),"",INNDATA!F425*INNDATA!N425)</f>
        <v/>
      </c>
      <c r="J380" s="45" t="str">
        <f>IF(ISBLANK(INNDATA!F425),"",INNDATA!F425*INNDATA!P425)</f>
        <v/>
      </c>
      <c r="K380" s="44" t="str">
        <f>IF(ISBLANK(INNDATA!F425),"",F380*INNDATA!G425)</f>
        <v/>
      </c>
      <c r="L380" s="45" t="str">
        <f>IF(ISBLANK(INNDATA!F425),"",G380*INNDATA!I425)</f>
        <v/>
      </c>
      <c r="M380" s="45" t="str">
        <f>IF(ISBLANK(INNDATA!F425),"",H380*INNDATA!K425)</f>
        <v/>
      </c>
      <c r="N380" s="45" t="str">
        <f>IF(ISBLANK(INNDATA!F425),"",I380*INNDATA!M425)</f>
        <v/>
      </c>
      <c r="O380" s="45" t="str">
        <f>IF(ISBLANK(INNDATA!F425),"",J380*INNDATA!O425)</f>
        <v/>
      </c>
      <c r="P380" s="44" t="str">
        <f>IF(ISBLANK(INNDATA!F425),"",IF(INNDATA!C33="Ja",(K380/Beregninger!L29),(K380/Beregninger!C41)))</f>
        <v/>
      </c>
      <c r="Q380" s="45" t="str">
        <f>IF(ISBLANK(INNDATA!F425),"",IF(INNDATA!C33="Ja",(L380/Beregninger!L63),(L380/Beregninger!C75)))</f>
        <v/>
      </c>
      <c r="R380" s="45" t="str">
        <f>IF(ISBLANK(INNDATA!F425),"",IF(INNDATA!C33="Ja",(M380/Beregninger!L97),(M380/Beregninger!C109)))</f>
        <v/>
      </c>
      <c r="S380" s="45" t="str">
        <f>IF(ISBLANK(INNDATA!F425),"",IF(INNDATA!C33="Ja",(N380/Beregninger!L131),(N380/Beregninger!C143)))</f>
        <v/>
      </c>
      <c r="T380" s="46" t="str">
        <f>IF(ISBLANK(INNDATA!F425),"",IF(INNDATA!C33="Ja",(O380/Beregninger!L165),(O380/Beregninger!C177)))</f>
        <v/>
      </c>
      <c r="U380" s="82"/>
      <c r="V380" s="82"/>
      <c r="W380" s="82"/>
      <c r="X380" s="88"/>
    </row>
    <row r="381" spans="1:24" ht="11.25" customHeight="1">
      <c r="A381" s="88"/>
      <c r="B381" s="82"/>
      <c r="C381" s="84" t="str">
        <f>IF(ISBLANK(INNDATA!C426),"",INNDATA!C426)</f>
        <v>Dagrom bb</v>
      </c>
      <c r="D381" s="213" t="str">
        <f>IF(ISBLANK(INNDATA!D426),"",INNDATA!D426)</f>
        <v>varmekabler</v>
      </c>
      <c r="E381" s="214"/>
      <c r="F381" s="44" t="str">
        <f>IF(ISBLANK(INNDATA!F426),"",INNDATA!H426*INNDATA!F426)</f>
        <v/>
      </c>
      <c r="G381" s="45" t="str">
        <f>IF(ISBLANK(INNDATA!F426),"",INNDATA!J426*INNDATA!F426)</f>
        <v/>
      </c>
      <c r="H381" s="45" t="str">
        <f>IF(ISBLANK(INNDATA!F426),"",INNDATA!F426*INNDATA!L426)</f>
        <v/>
      </c>
      <c r="I381" s="45" t="str">
        <f>IF(ISBLANK(INNDATA!F426),"",INNDATA!F426*INNDATA!N426)</f>
        <v/>
      </c>
      <c r="J381" s="45" t="str">
        <f>IF(ISBLANK(INNDATA!F426),"",INNDATA!F426*INNDATA!P426)</f>
        <v/>
      </c>
      <c r="K381" s="44" t="str">
        <f>IF(ISBLANK(INNDATA!F426),"",F381*INNDATA!G426)</f>
        <v/>
      </c>
      <c r="L381" s="45" t="str">
        <f>IF(ISBLANK(INNDATA!F426),"",G381*INNDATA!I426)</f>
        <v/>
      </c>
      <c r="M381" s="45" t="str">
        <f>IF(ISBLANK(INNDATA!F426),"",H381*INNDATA!K426)</f>
        <v/>
      </c>
      <c r="N381" s="45" t="str">
        <f>IF(ISBLANK(INNDATA!F426),"",I381*INNDATA!M426)</f>
        <v/>
      </c>
      <c r="O381" s="45" t="str">
        <f>IF(ISBLANK(INNDATA!F426),"",J381*INNDATA!O426)</f>
        <v/>
      </c>
      <c r="P381" s="44" t="str">
        <f>IF(ISBLANK(INNDATA!F426),"",IF(INNDATA!C33="Ja",(K381/Beregninger!L29),(K381/Beregninger!C41)))</f>
        <v/>
      </c>
      <c r="Q381" s="45" t="str">
        <f>IF(ISBLANK(INNDATA!F426),"",IF(INNDATA!C33="Ja",(L381/Beregninger!L63),(L381/Beregninger!C75)))</f>
        <v/>
      </c>
      <c r="R381" s="45" t="str">
        <f>IF(ISBLANK(INNDATA!F426),"",IF(INNDATA!C33="Ja",(M381/Beregninger!L97),(M381/Beregninger!C109)))</f>
        <v/>
      </c>
      <c r="S381" s="45" t="str">
        <f>IF(ISBLANK(INNDATA!F426),"",IF(INNDATA!C33="Ja",(N381/Beregninger!L131),(N381/Beregninger!C143)))</f>
        <v/>
      </c>
      <c r="T381" s="46" t="str">
        <f>IF(ISBLANK(INNDATA!F426),"",IF(INNDATA!C33="Ja",(O381/Beregninger!L165),(O381/Beregninger!C177)))</f>
        <v/>
      </c>
      <c r="U381" s="82"/>
      <c r="V381" s="82"/>
      <c r="W381" s="82"/>
      <c r="X381" s="88"/>
    </row>
    <row r="382" spans="1:24" ht="11.25" customHeight="1">
      <c r="A382" s="88"/>
      <c r="B382" s="82"/>
      <c r="C382" s="84" t="str">
        <f>IF(ISBLANK(INNDATA!C427),"",INNDATA!C427)</f>
        <v>Dagrom sb</v>
      </c>
      <c r="D382" s="213" t="str">
        <f>IF(ISBLANK(INNDATA!D427),"",INNDATA!D427)</f>
        <v>Varmekabler</v>
      </c>
      <c r="E382" s="214"/>
      <c r="F382" s="44" t="str">
        <f>IF(ISBLANK(INNDATA!F427),"",INNDATA!H427*INNDATA!F427)</f>
        <v/>
      </c>
      <c r="G382" s="45" t="str">
        <f>IF(ISBLANK(INNDATA!F427),"",INNDATA!J427*INNDATA!F427)</f>
        <v/>
      </c>
      <c r="H382" s="45" t="str">
        <f>IF(ISBLANK(INNDATA!F427),"",INNDATA!F427*INNDATA!L427)</f>
        <v/>
      </c>
      <c r="I382" s="45" t="str">
        <f>IF(ISBLANK(INNDATA!F427),"",INNDATA!F427*INNDATA!N427)</f>
        <v/>
      </c>
      <c r="J382" s="45" t="str">
        <f>IF(ISBLANK(INNDATA!F427),"",INNDATA!F427*INNDATA!P427)</f>
        <v/>
      </c>
      <c r="K382" s="44" t="str">
        <f>IF(ISBLANK(INNDATA!F427),"",F382*INNDATA!G427)</f>
        <v/>
      </c>
      <c r="L382" s="45" t="str">
        <f>IF(ISBLANK(INNDATA!F427),"",G382*INNDATA!I427)</f>
        <v/>
      </c>
      <c r="M382" s="45" t="str">
        <f>IF(ISBLANK(INNDATA!F427),"",H382*INNDATA!K427)</f>
        <v/>
      </c>
      <c r="N382" s="45" t="str">
        <f>IF(ISBLANK(INNDATA!F427),"",I382*INNDATA!M427)</f>
        <v/>
      </c>
      <c r="O382" s="45" t="str">
        <f>IF(ISBLANK(INNDATA!F427),"",J382*INNDATA!O427)</f>
        <v/>
      </c>
      <c r="P382" s="44" t="str">
        <f>IF(ISBLANK(INNDATA!F427),"",IF(INNDATA!C33="Ja",(K382/Beregninger!L29),(K382/Beregninger!C41)))</f>
        <v/>
      </c>
      <c r="Q382" s="45" t="str">
        <f>IF(ISBLANK(INNDATA!F427),"",IF(INNDATA!C33="Ja",(L382/Beregninger!L63),(L382/Beregninger!C75)))</f>
        <v/>
      </c>
      <c r="R382" s="45" t="str">
        <f>IF(ISBLANK(INNDATA!F427),"",IF(INNDATA!C33="Ja",(M382/Beregninger!L97),(M382/Beregninger!C109)))</f>
        <v/>
      </c>
      <c r="S382" s="45" t="str">
        <f>IF(ISBLANK(INNDATA!F427),"",IF(INNDATA!C33="Ja",(N382/Beregninger!L131),(N382/Beregninger!C143)))</f>
        <v/>
      </c>
      <c r="T382" s="46" t="str">
        <f>IF(ISBLANK(INNDATA!F427),"",IF(INNDATA!C33="Ja",(O382/Beregninger!L165),(O382/Beregninger!C177)))</f>
        <v/>
      </c>
      <c r="U382" s="82"/>
      <c r="V382" s="82"/>
      <c r="W382" s="82"/>
      <c r="X382" s="88"/>
    </row>
    <row r="383" spans="1:24" ht="11.25" customHeight="1">
      <c r="A383" s="88"/>
      <c r="B383" s="82"/>
      <c r="C383" s="84" t="str">
        <f>IF(ISBLANK(INNDATA!C428),"",INNDATA!C428)</f>
        <v>Rorhus</v>
      </c>
      <c r="D383" s="213" t="str">
        <f>IF(ISBLANK(INNDATA!D428),"",INNDATA!D428)</f>
        <v>Varmevindu</v>
      </c>
      <c r="E383" s="214"/>
      <c r="F383" s="44" t="str">
        <f>IF(ISBLANK(INNDATA!F428),"",INNDATA!H428*INNDATA!F428)</f>
        <v/>
      </c>
      <c r="G383" s="45" t="str">
        <f>IF(ISBLANK(INNDATA!F428),"",INNDATA!J428*INNDATA!F428)</f>
        <v/>
      </c>
      <c r="H383" s="45" t="str">
        <f>IF(ISBLANK(INNDATA!F428),"",INNDATA!F428*INNDATA!L428)</f>
        <v/>
      </c>
      <c r="I383" s="45" t="str">
        <f>IF(ISBLANK(INNDATA!F428),"",INNDATA!F428*INNDATA!N428)</f>
        <v/>
      </c>
      <c r="J383" s="45" t="str">
        <f>IF(ISBLANK(INNDATA!F428),"",INNDATA!F428*INNDATA!P428)</f>
        <v/>
      </c>
      <c r="K383" s="44" t="str">
        <f>IF(ISBLANK(INNDATA!F428),"",F383*INNDATA!G428)</f>
        <v/>
      </c>
      <c r="L383" s="45" t="str">
        <f>IF(ISBLANK(INNDATA!F428),"",G383*INNDATA!I428)</f>
        <v/>
      </c>
      <c r="M383" s="45" t="str">
        <f>IF(ISBLANK(INNDATA!F428),"",H383*INNDATA!K428)</f>
        <v/>
      </c>
      <c r="N383" s="45" t="str">
        <f>IF(ISBLANK(INNDATA!F428),"",I383*INNDATA!M428)</f>
        <v/>
      </c>
      <c r="O383" s="45" t="str">
        <f>IF(ISBLANK(INNDATA!F428),"",J383*INNDATA!O428)</f>
        <v/>
      </c>
      <c r="P383" s="44" t="str">
        <f>IF(ISBLANK(INNDATA!F428),"",IF(INNDATA!C33="Ja",(K383/Beregninger!L29),(K383/Beregninger!C41)))</f>
        <v/>
      </c>
      <c r="Q383" s="45" t="str">
        <f>IF(ISBLANK(INNDATA!F428),"",IF(INNDATA!C33="Ja",(L383/Beregninger!L63),(L383/Beregninger!C75)))</f>
        <v/>
      </c>
      <c r="R383" s="45" t="str">
        <f>IF(ISBLANK(INNDATA!F428),"",IF(INNDATA!C33="Ja",(M383/Beregninger!L97),(M383/Beregninger!C109)))</f>
        <v/>
      </c>
      <c r="S383" s="45" t="str">
        <f>IF(ISBLANK(INNDATA!F428),"",IF(INNDATA!C33="Ja",(N383/Beregninger!L131),(N383/Beregninger!C143)))</f>
        <v/>
      </c>
      <c r="T383" s="46" t="str">
        <f>IF(ISBLANK(INNDATA!F428),"",IF(INNDATA!C33="Ja",(O383/Beregninger!L165),(O383/Beregninger!C177)))</f>
        <v/>
      </c>
      <c r="U383" s="82"/>
      <c r="V383" s="82"/>
      <c r="W383" s="82"/>
      <c r="X383" s="88"/>
    </row>
    <row r="384" spans="1:24" ht="11.25" customHeight="1">
      <c r="A384" s="88"/>
      <c r="B384" s="82"/>
      <c r="C384" s="84" t="str">
        <f>IF(ISBLANK(INNDATA!C429),"",INNDATA!C429)</f>
        <v/>
      </c>
      <c r="D384" s="213" t="str">
        <f>IF(ISBLANK(INNDATA!D429),"",INNDATA!D429)</f>
        <v/>
      </c>
      <c r="E384" s="214"/>
      <c r="F384" s="44" t="str">
        <f>IF(ISBLANK(INNDATA!F429),"",INNDATA!H429*INNDATA!F429)</f>
        <v/>
      </c>
      <c r="G384" s="45" t="str">
        <f>IF(ISBLANK(INNDATA!F429),"",INNDATA!J429*INNDATA!F429)</f>
        <v/>
      </c>
      <c r="H384" s="45" t="str">
        <f>IF(ISBLANK(INNDATA!F429),"",INNDATA!F429*INNDATA!L429)</f>
        <v/>
      </c>
      <c r="I384" s="45" t="str">
        <f>IF(ISBLANK(INNDATA!F429),"",INNDATA!F429*INNDATA!N429)</f>
        <v/>
      </c>
      <c r="J384" s="45" t="str">
        <f>IF(ISBLANK(INNDATA!F429),"",INNDATA!F429*INNDATA!P429)</f>
        <v/>
      </c>
      <c r="K384" s="44" t="str">
        <f>IF(ISBLANK(INNDATA!F429),"",F384*INNDATA!G429)</f>
        <v/>
      </c>
      <c r="L384" s="45" t="str">
        <f>IF(ISBLANK(INNDATA!F429),"",G384*INNDATA!I429)</f>
        <v/>
      </c>
      <c r="M384" s="45" t="str">
        <f>IF(ISBLANK(INNDATA!F429),"",H384*INNDATA!K429)</f>
        <v/>
      </c>
      <c r="N384" s="45" t="str">
        <f>IF(ISBLANK(INNDATA!F429),"",I384*INNDATA!M429)</f>
        <v/>
      </c>
      <c r="O384" s="45" t="str">
        <f>IF(ISBLANK(INNDATA!F429),"",J384*INNDATA!O429)</f>
        <v/>
      </c>
      <c r="P384" s="44" t="str">
        <f>IF(ISBLANK(INNDATA!F429),"",IF(INNDATA!C33="Ja",(K384/Beregninger!L29),(K384/Beregninger!C41)))</f>
        <v/>
      </c>
      <c r="Q384" s="45" t="str">
        <f>IF(ISBLANK(INNDATA!F429),"",IF(INNDATA!C33="Ja",(L384/Beregninger!L63),(L384/Beregninger!C75)))</f>
        <v/>
      </c>
      <c r="R384" s="45" t="str">
        <f>IF(ISBLANK(INNDATA!F429),"",IF(INNDATA!C33="Ja",(M384/Beregninger!L97),(M384/Beregninger!C109)))</f>
        <v/>
      </c>
      <c r="S384" s="45" t="str">
        <f>IF(ISBLANK(INNDATA!F429),"",IF(INNDATA!C33="Ja",(N384/Beregninger!L131),(N384/Beregninger!C143)))</f>
        <v/>
      </c>
      <c r="T384" s="46" t="str">
        <f>IF(ISBLANK(INNDATA!F429),"",IF(INNDATA!C33="Ja",(O384/Beregninger!L165),(O384/Beregninger!C177)))</f>
        <v/>
      </c>
      <c r="U384" s="82"/>
      <c r="V384" s="82"/>
      <c r="W384" s="82"/>
      <c r="X384" s="88"/>
    </row>
    <row r="385" spans="1:24" ht="11.25" customHeight="1">
      <c r="A385" s="88"/>
      <c r="B385" s="82"/>
      <c r="C385" s="84" t="str">
        <f>IF(ISBLANK(INNDATA!C430),"",INNDATA!C430)</f>
        <v/>
      </c>
      <c r="D385" s="213" t="str">
        <f>IF(ISBLANK(INNDATA!D430),"",INNDATA!D430)</f>
        <v/>
      </c>
      <c r="E385" s="214"/>
      <c r="F385" s="44" t="str">
        <f>IF(ISBLANK(INNDATA!F430),"",INNDATA!H430*INNDATA!F430)</f>
        <v/>
      </c>
      <c r="G385" s="45" t="str">
        <f>IF(ISBLANK(INNDATA!F430),"",INNDATA!J430*INNDATA!F430)</f>
        <v/>
      </c>
      <c r="H385" s="45" t="str">
        <f>IF(ISBLANK(INNDATA!F430),"",INNDATA!F430*INNDATA!L430)</f>
        <v/>
      </c>
      <c r="I385" s="45" t="str">
        <f>IF(ISBLANK(INNDATA!F430),"",INNDATA!F430*INNDATA!N430)</f>
        <v/>
      </c>
      <c r="J385" s="45" t="str">
        <f>IF(ISBLANK(INNDATA!F430),"",INNDATA!F430*INNDATA!P430)</f>
        <v/>
      </c>
      <c r="K385" s="44" t="str">
        <f>IF(ISBLANK(INNDATA!F430),"",F385*INNDATA!G430)</f>
        <v/>
      </c>
      <c r="L385" s="45" t="str">
        <f>IF(ISBLANK(INNDATA!F430),"",G385*INNDATA!I430)</f>
        <v/>
      </c>
      <c r="M385" s="45" t="str">
        <f>IF(ISBLANK(INNDATA!F430),"",H385*INNDATA!K430)</f>
        <v/>
      </c>
      <c r="N385" s="45" t="str">
        <f>IF(ISBLANK(INNDATA!F430),"",I385*INNDATA!M430)</f>
        <v/>
      </c>
      <c r="O385" s="45" t="str">
        <f>IF(ISBLANK(INNDATA!F430),"",J385*INNDATA!O430)</f>
        <v/>
      </c>
      <c r="P385" s="44" t="str">
        <f>IF(ISBLANK(INNDATA!F430),"",IF(INNDATA!C33="Ja",(K385/Beregninger!L29),(K385/Beregninger!C41)))</f>
        <v/>
      </c>
      <c r="Q385" s="45" t="str">
        <f>IF(ISBLANK(INNDATA!F430),"",IF(INNDATA!C33="Ja",(L385/Beregninger!L63),(L385/Beregninger!C75)))</f>
        <v/>
      </c>
      <c r="R385" s="45" t="str">
        <f>IF(ISBLANK(INNDATA!F430),"",IF(INNDATA!C33="Ja",(M385/Beregninger!L97),(M385/Beregninger!C109)))</f>
        <v/>
      </c>
      <c r="S385" s="45" t="str">
        <f>IF(ISBLANK(INNDATA!F430),"",IF(INNDATA!C33="Ja",(N385/Beregninger!L131),(N385/Beregninger!C143)))</f>
        <v/>
      </c>
      <c r="T385" s="46" t="str">
        <f>IF(ISBLANK(INNDATA!F430),"",IF(INNDATA!C33="Ja",(O385/Beregninger!L165),(O385/Beregninger!C177)))</f>
        <v/>
      </c>
      <c r="U385" s="82"/>
      <c r="V385" s="82"/>
      <c r="W385" s="82"/>
      <c r="X385" s="88"/>
    </row>
    <row r="386" spans="1:24" ht="11.25" customHeight="1">
      <c r="A386" s="88"/>
      <c r="B386" s="82"/>
      <c r="C386" s="84" t="str">
        <f>IF(ISBLANK(INNDATA!C431),"",INNDATA!C431)</f>
        <v/>
      </c>
      <c r="D386" s="213" t="str">
        <f>IF(ISBLANK(INNDATA!D431),"",INNDATA!D431)</f>
        <v/>
      </c>
      <c r="E386" s="214"/>
      <c r="F386" s="44" t="str">
        <f>IF(ISBLANK(INNDATA!F431),"",INNDATA!H431*INNDATA!F431)</f>
        <v/>
      </c>
      <c r="G386" s="45" t="str">
        <f>IF(ISBLANK(INNDATA!F431),"",INNDATA!J431*INNDATA!F431)</f>
        <v/>
      </c>
      <c r="H386" s="45" t="str">
        <f>IF(ISBLANK(INNDATA!F431),"",INNDATA!F431*INNDATA!L431)</f>
        <v/>
      </c>
      <c r="I386" s="45" t="str">
        <f>IF(ISBLANK(INNDATA!F431),"",INNDATA!F431*INNDATA!N431)</f>
        <v/>
      </c>
      <c r="J386" s="45" t="str">
        <f>IF(ISBLANK(INNDATA!F431),"",INNDATA!F431*INNDATA!P431)</f>
        <v/>
      </c>
      <c r="K386" s="44" t="str">
        <f>IF(ISBLANK(INNDATA!F431),"",F386*INNDATA!G431)</f>
        <v/>
      </c>
      <c r="L386" s="45" t="str">
        <f>IF(ISBLANK(INNDATA!F431),"",G386*INNDATA!I431)</f>
        <v/>
      </c>
      <c r="M386" s="45" t="str">
        <f>IF(ISBLANK(INNDATA!F431),"",H386*INNDATA!K431)</f>
        <v/>
      </c>
      <c r="N386" s="45" t="str">
        <f>IF(ISBLANK(INNDATA!F431),"",I386*INNDATA!M431)</f>
        <v/>
      </c>
      <c r="O386" s="45" t="str">
        <f>IF(ISBLANK(INNDATA!F431),"",J386*INNDATA!O431)</f>
        <v/>
      </c>
      <c r="P386" s="44" t="str">
        <f>IF(ISBLANK(INNDATA!F431),"",IF(INNDATA!C33="Ja",(K386/Beregninger!L29),(K386/Beregninger!C41)))</f>
        <v/>
      </c>
      <c r="Q386" s="45" t="str">
        <f>IF(ISBLANK(INNDATA!F431),"",IF(INNDATA!C33="Ja",(L386/Beregninger!L63),(L386/Beregninger!C75)))</f>
        <v/>
      </c>
      <c r="R386" s="45" t="str">
        <f>IF(ISBLANK(INNDATA!F431),"",IF(INNDATA!C33="Ja",(M386/Beregninger!L97),(M386/Beregninger!C109)))</f>
        <v/>
      </c>
      <c r="S386" s="45" t="str">
        <f>IF(ISBLANK(INNDATA!F431),"",IF(INNDATA!C33="Ja",(N386/Beregninger!L131),(N386/Beregninger!C143)))</f>
        <v/>
      </c>
      <c r="T386" s="46" t="str">
        <f>IF(ISBLANK(INNDATA!F431),"",IF(INNDATA!C33="Ja",(O386/Beregninger!L165),(O386/Beregninger!C177)))</f>
        <v/>
      </c>
      <c r="U386" s="82"/>
      <c r="V386" s="82"/>
      <c r="W386" s="82"/>
      <c r="X386" s="88"/>
    </row>
    <row r="387" spans="1:24" ht="11.25" customHeight="1">
      <c r="A387" s="88"/>
      <c r="B387" s="82"/>
      <c r="C387" s="84" t="str">
        <f>IF(ISBLANK(INNDATA!C432),"",INNDATA!C432)</f>
        <v/>
      </c>
      <c r="D387" s="213" t="str">
        <f>IF(ISBLANK(INNDATA!D432),"",INNDATA!D432)</f>
        <v/>
      </c>
      <c r="E387" s="214"/>
      <c r="F387" s="44" t="str">
        <f>IF(ISBLANK(INNDATA!F432),"",INNDATA!H432*INNDATA!F432)</f>
        <v/>
      </c>
      <c r="G387" s="45" t="str">
        <f>IF(ISBLANK(INNDATA!F432),"",INNDATA!J432*INNDATA!F432)</f>
        <v/>
      </c>
      <c r="H387" s="45" t="str">
        <f>IF(ISBLANK(INNDATA!F432),"",INNDATA!F432*INNDATA!L432)</f>
        <v/>
      </c>
      <c r="I387" s="45" t="str">
        <f>IF(ISBLANK(INNDATA!F432),"",INNDATA!F432*INNDATA!N432)</f>
        <v/>
      </c>
      <c r="J387" s="45" t="str">
        <f>IF(ISBLANK(INNDATA!F432),"",INNDATA!F432*INNDATA!P432)</f>
        <v/>
      </c>
      <c r="K387" s="44" t="str">
        <f>IF(ISBLANK(INNDATA!F432),"",F387*INNDATA!G432)</f>
        <v/>
      </c>
      <c r="L387" s="45" t="str">
        <f>IF(ISBLANK(INNDATA!F432),"",G387*INNDATA!I432)</f>
        <v/>
      </c>
      <c r="M387" s="45" t="str">
        <f>IF(ISBLANK(INNDATA!F432),"",H387*INNDATA!K432)</f>
        <v/>
      </c>
      <c r="N387" s="45" t="str">
        <f>IF(ISBLANK(INNDATA!F432),"",I387*INNDATA!M432)</f>
        <v/>
      </c>
      <c r="O387" s="45" t="str">
        <f>IF(ISBLANK(INNDATA!F432),"",J387*INNDATA!O432)</f>
        <v/>
      </c>
      <c r="P387" s="44" t="str">
        <f>IF(ISBLANK(INNDATA!F432),"",IF(INNDATA!C33="Ja",(K387/Beregninger!L29),(K387/Beregninger!C41)))</f>
        <v/>
      </c>
      <c r="Q387" s="45" t="str">
        <f>IF(ISBLANK(INNDATA!F432),"",IF(INNDATA!C33="Ja",(L387/Beregninger!L63),(L387/Beregninger!C75)))</f>
        <v/>
      </c>
      <c r="R387" s="45" t="str">
        <f>IF(ISBLANK(INNDATA!F432),"",IF(INNDATA!C33="Ja",(M387/Beregninger!L97),(M387/Beregninger!C109)))</f>
        <v/>
      </c>
      <c r="S387" s="45" t="str">
        <f>IF(ISBLANK(INNDATA!F432),"",IF(INNDATA!C33="Ja",(N387/Beregninger!L131),(N387/Beregninger!C143)))</f>
        <v/>
      </c>
      <c r="T387" s="46" t="str">
        <f>IF(ISBLANK(INNDATA!F432),"",IF(INNDATA!C33="Ja",(O387/Beregninger!L165),(O387/Beregninger!C177)))</f>
        <v/>
      </c>
      <c r="U387" s="82"/>
      <c r="V387" s="82"/>
      <c r="W387" s="82"/>
      <c r="X387" s="88"/>
    </row>
    <row r="388" spans="1:24" ht="11.25" customHeight="1">
      <c r="A388" s="88"/>
      <c r="B388" s="82"/>
      <c r="C388" s="84" t="str">
        <f>IF(ISBLANK(INNDATA!C433),"",INNDATA!C433)</f>
        <v/>
      </c>
      <c r="D388" s="213" t="str">
        <f>IF(ISBLANK(INNDATA!D433),"",INNDATA!D433)</f>
        <v/>
      </c>
      <c r="E388" s="214"/>
      <c r="F388" s="44" t="str">
        <f>IF(ISBLANK(INNDATA!F433),"",INNDATA!H433*INNDATA!F433)</f>
        <v/>
      </c>
      <c r="G388" s="45" t="str">
        <f>IF(ISBLANK(INNDATA!F433),"",INNDATA!J433*INNDATA!F433)</f>
        <v/>
      </c>
      <c r="H388" s="45" t="str">
        <f>IF(ISBLANK(INNDATA!F433),"",INNDATA!F433*INNDATA!L433)</f>
        <v/>
      </c>
      <c r="I388" s="45" t="str">
        <f>IF(ISBLANK(INNDATA!F433),"",INNDATA!F433*INNDATA!N433)</f>
        <v/>
      </c>
      <c r="J388" s="45" t="str">
        <f>IF(ISBLANK(INNDATA!F433),"",INNDATA!F433*INNDATA!P433)</f>
        <v/>
      </c>
      <c r="K388" s="44" t="str">
        <f>IF(ISBLANK(INNDATA!F433),"",F388*INNDATA!G433)</f>
        <v/>
      </c>
      <c r="L388" s="45" t="str">
        <f>IF(ISBLANK(INNDATA!F433),"",G388*INNDATA!I433)</f>
        <v/>
      </c>
      <c r="M388" s="45" t="str">
        <f>IF(ISBLANK(INNDATA!F433),"",H388*INNDATA!K433)</f>
        <v/>
      </c>
      <c r="N388" s="45" t="str">
        <f>IF(ISBLANK(INNDATA!F433),"",I388*INNDATA!M433)</f>
        <v/>
      </c>
      <c r="O388" s="45" t="str">
        <f>IF(ISBLANK(INNDATA!F433),"",J388*INNDATA!O433)</f>
        <v/>
      </c>
      <c r="P388" s="44" t="str">
        <f>IF(ISBLANK(INNDATA!F433),"",IF(INNDATA!C33="Ja",(K388/Beregninger!L29),(K388/Beregninger!C41)))</f>
        <v/>
      </c>
      <c r="Q388" s="45" t="str">
        <f>IF(ISBLANK(INNDATA!F433),"",IF(INNDATA!C33="Ja",(L388/Beregninger!L63),(L388/Beregninger!C75)))</f>
        <v/>
      </c>
      <c r="R388" s="45" t="str">
        <f>IF(ISBLANK(INNDATA!F433),"",IF(INNDATA!C33="Ja",(M388/Beregninger!L97),(M388/Beregninger!C109)))</f>
        <v/>
      </c>
      <c r="S388" s="45" t="str">
        <f>IF(ISBLANK(INNDATA!F433),"",IF(INNDATA!C33="Ja",(N388/Beregninger!L131),(N388/Beregninger!C143)))</f>
        <v/>
      </c>
      <c r="T388" s="46" t="str">
        <f>IF(ISBLANK(INNDATA!F433),"",IF(INNDATA!C33="Ja",(O388/Beregninger!L165),(O388/Beregninger!C177)))</f>
        <v/>
      </c>
      <c r="U388" s="82"/>
      <c r="V388" s="82"/>
      <c r="W388" s="82"/>
      <c r="X388" s="88"/>
    </row>
    <row r="389" spans="1:24" ht="11.25" customHeight="1">
      <c r="A389" s="88"/>
      <c r="B389" s="82"/>
      <c r="C389" s="84" t="str">
        <f>IF(ISBLANK(INNDATA!C434),"",INNDATA!C434)</f>
        <v/>
      </c>
      <c r="D389" s="213" t="str">
        <f>IF(ISBLANK(INNDATA!D434),"",INNDATA!D434)</f>
        <v>Støvletørker</v>
      </c>
      <c r="E389" s="214"/>
      <c r="F389" s="44" t="str">
        <f>IF(ISBLANK(INNDATA!F434),"",INNDATA!H434*INNDATA!F434)</f>
        <v/>
      </c>
      <c r="G389" s="45" t="str">
        <f>IF(ISBLANK(INNDATA!F434),"",INNDATA!J434*INNDATA!F434)</f>
        <v/>
      </c>
      <c r="H389" s="45" t="str">
        <f>IF(ISBLANK(INNDATA!F434),"",INNDATA!F434*INNDATA!L434)</f>
        <v/>
      </c>
      <c r="I389" s="45" t="str">
        <f>IF(ISBLANK(INNDATA!F434),"",INNDATA!F434*INNDATA!N434)</f>
        <v/>
      </c>
      <c r="J389" s="45" t="str">
        <f>IF(ISBLANK(INNDATA!F434),"",INNDATA!F434*INNDATA!P434)</f>
        <v/>
      </c>
      <c r="K389" s="44" t="str">
        <f>IF(ISBLANK(INNDATA!F434),"",F389*INNDATA!G434)</f>
        <v/>
      </c>
      <c r="L389" s="45" t="str">
        <f>IF(ISBLANK(INNDATA!F434),"",G389*INNDATA!I434)</f>
        <v/>
      </c>
      <c r="M389" s="45" t="str">
        <f>IF(ISBLANK(INNDATA!F434),"",H389*INNDATA!K434)</f>
        <v/>
      </c>
      <c r="N389" s="45" t="str">
        <f>IF(ISBLANK(INNDATA!F434),"",I389*INNDATA!M434)</f>
        <v/>
      </c>
      <c r="O389" s="45" t="str">
        <f>IF(ISBLANK(INNDATA!F434),"",J389*INNDATA!O434)</f>
        <v/>
      </c>
      <c r="P389" s="44" t="str">
        <f>IF(ISBLANK(INNDATA!F434),"",IF(INNDATA!C33="Ja",(K389/Beregninger!L29),(K389/Beregninger!C41)))</f>
        <v/>
      </c>
      <c r="Q389" s="45" t="str">
        <f>IF(ISBLANK(INNDATA!F434),"",IF(INNDATA!C33="Ja",(L389/Beregninger!L63),(L389/Beregninger!C75)))</f>
        <v/>
      </c>
      <c r="R389" s="45" t="str">
        <f>IF(ISBLANK(INNDATA!F434),"",IF(INNDATA!C33="Ja",(M389/Beregninger!L97),(M389/Beregninger!C109)))</f>
        <v/>
      </c>
      <c r="S389" s="45" t="str">
        <f>IF(ISBLANK(INNDATA!F434),"",IF(INNDATA!C33="Ja",(N389/Beregninger!L131),(N389/Beregninger!C143)))</f>
        <v/>
      </c>
      <c r="T389" s="46" t="str">
        <f>IF(ISBLANK(INNDATA!F434),"",IF(INNDATA!C33="Ja",(O389/Beregninger!L165),(O389/Beregninger!C177)))</f>
        <v/>
      </c>
      <c r="U389" s="82"/>
      <c r="V389" s="82"/>
      <c r="W389" s="82"/>
      <c r="X389" s="88"/>
    </row>
    <row r="390" spans="1:24" ht="11.25" customHeight="1">
      <c r="A390" s="88"/>
      <c r="B390" s="82"/>
      <c r="C390" s="84" t="str">
        <f>IF(ISBLANK(INNDATA!C435),"",INNDATA!C435)</f>
        <v>Linerom</v>
      </c>
      <c r="D390" s="213" t="str">
        <f>IF(ISBLANK(INNDATA!D435),"",INNDATA!D435)</f>
        <v>Vifte fancoil</v>
      </c>
      <c r="E390" s="214"/>
      <c r="F390" s="44" t="str">
        <f>IF(ISBLANK(INNDATA!F435),"",INNDATA!H435*INNDATA!F435)</f>
        <v/>
      </c>
      <c r="G390" s="45" t="str">
        <f>IF(ISBLANK(INNDATA!F435),"",INNDATA!J435*INNDATA!F435)</f>
        <v/>
      </c>
      <c r="H390" s="45" t="str">
        <f>IF(ISBLANK(INNDATA!F435),"",INNDATA!F435*INNDATA!L435)</f>
        <v/>
      </c>
      <c r="I390" s="45" t="str">
        <f>IF(ISBLANK(INNDATA!F435),"",INNDATA!F435*INNDATA!N435)</f>
        <v/>
      </c>
      <c r="J390" s="45" t="str">
        <f>IF(ISBLANK(INNDATA!F435),"",INNDATA!F435*INNDATA!P435)</f>
        <v/>
      </c>
      <c r="K390" s="44" t="str">
        <f>IF(ISBLANK(INNDATA!F435),"",F390*INNDATA!G435)</f>
        <v/>
      </c>
      <c r="L390" s="45" t="str">
        <f>IF(ISBLANK(INNDATA!F435),"",G390*INNDATA!I435)</f>
        <v/>
      </c>
      <c r="M390" s="45" t="str">
        <f>IF(ISBLANK(INNDATA!F435),"",H390*INNDATA!K435)</f>
        <v/>
      </c>
      <c r="N390" s="45" t="str">
        <f>IF(ISBLANK(INNDATA!F435),"",I390*INNDATA!M435)</f>
        <v/>
      </c>
      <c r="O390" s="45" t="str">
        <f>IF(ISBLANK(INNDATA!F435),"",J390*INNDATA!O435)</f>
        <v/>
      </c>
      <c r="P390" s="44" t="str">
        <f>IF(ISBLANK(INNDATA!F435),"",IF(INNDATA!C33="Ja",(K390/Beregninger!L29),(K390/Beregninger!C41)))</f>
        <v/>
      </c>
      <c r="Q390" s="45" t="str">
        <f>IF(ISBLANK(INNDATA!F435),"",IF(INNDATA!C33="Ja",(L390/Beregninger!L63),(L390/Beregninger!C75)))</f>
        <v/>
      </c>
      <c r="R390" s="45" t="str">
        <f>IF(ISBLANK(INNDATA!F435),"",IF(INNDATA!C33="Ja",(M390/Beregninger!L97),(M390/Beregninger!C109)))</f>
        <v/>
      </c>
      <c r="S390" s="45" t="str">
        <f>IF(ISBLANK(INNDATA!F435),"",IF(INNDATA!C33="Ja",(N390/Beregninger!L131),(N390/Beregninger!C143)))</f>
        <v/>
      </c>
      <c r="T390" s="46" t="str">
        <f>IF(ISBLANK(INNDATA!F435),"",IF(INNDATA!C33="Ja",(O390/Beregninger!L165),(O390/Beregninger!C177)))</f>
        <v/>
      </c>
      <c r="U390" s="82"/>
      <c r="V390" s="82"/>
      <c r="W390" s="82"/>
      <c r="X390" s="88"/>
    </row>
    <row r="391" spans="1:24" ht="11.25" customHeight="1">
      <c r="A391" s="88"/>
      <c r="B391" s="82"/>
      <c r="C391" s="84" t="str">
        <f>IF(ISBLANK(INNDATA!C436),"",INNDATA!C436)</f>
        <v>Dragerom</v>
      </c>
      <c r="D391" s="213" t="str">
        <f>IF(ISBLANK(INNDATA!D436),"",INNDATA!D436)</f>
        <v>Vifte fancoil</v>
      </c>
      <c r="E391" s="214"/>
      <c r="F391" s="44" t="str">
        <f>IF(ISBLANK(INNDATA!F436),"",INNDATA!H436*INNDATA!F436)</f>
        <v/>
      </c>
      <c r="G391" s="45" t="str">
        <f>IF(ISBLANK(INNDATA!F436),"",INNDATA!J436*INNDATA!F436)</f>
        <v/>
      </c>
      <c r="H391" s="45" t="str">
        <f>IF(ISBLANK(INNDATA!F436),"",INNDATA!F436*INNDATA!L436)</f>
        <v/>
      </c>
      <c r="I391" s="45" t="str">
        <f>IF(ISBLANK(INNDATA!F436),"",INNDATA!F436*INNDATA!N436)</f>
        <v/>
      </c>
      <c r="J391" s="45" t="str">
        <f>IF(ISBLANK(INNDATA!F436),"",INNDATA!F436*INNDATA!P436)</f>
        <v/>
      </c>
      <c r="K391" s="44" t="str">
        <f>IF(ISBLANK(INNDATA!F436),"",F391*INNDATA!G436)</f>
        <v/>
      </c>
      <c r="L391" s="45" t="str">
        <f>IF(ISBLANK(INNDATA!F436),"",G391*INNDATA!I436)</f>
        <v/>
      </c>
      <c r="M391" s="45" t="str">
        <f>IF(ISBLANK(INNDATA!F436),"",H391*INNDATA!K436)</f>
        <v/>
      </c>
      <c r="N391" s="45" t="str">
        <f>IF(ISBLANK(INNDATA!F436),"",I391*INNDATA!M436)</f>
        <v/>
      </c>
      <c r="O391" s="45" t="str">
        <f>IF(ISBLANK(INNDATA!F436),"",J391*INNDATA!O436)</f>
        <v/>
      </c>
      <c r="P391" s="44" t="str">
        <f>IF(ISBLANK(INNDATA!F436),"",IF(INNDATA!C33="Ja",(K391/Beregninger!L29),(K391/Beregninger!C41)))</f>
        <v/>
      </c>
      <c r="Q391" s="45" t="str">
        <f>IF(ISBLANK(INNDATA!F436),"",IF(INNDATA!C33="Ja",(L391/Beregninger!L63),(L391/Beregninger!C75)))</f>
        <v/>
      </c>
      <c r="R391" s="45" t="str">
        <f>IF(ISBLANK(INNDATA!F436),"",IF(INNDATA!C33="Ja",(M391/Beregninger!L97),(M391/Beregninger!C109)))</f>
        <v/>
      </c>
      <c r="S391" s="45" t="str">
        <f>IF(ISBLANK(INNDATA!F436),"",IF(INNDATA!C33="Ja",(N391/Beregninger!L131),(N391/Beregninger!C143)))</f>
        <v/>
      </c>
      <c r="T391" s="46" t="str">
        <f>IF(ISBLANK(INNDATA!F436),"",IF(INNDATA!C33="Ja",(O391/Beregninger!L165),(O391/Beregninger!C177)))</f>
        <v/>
      </c>
      <c r="U391" s="82"/>
      <c r="V391" s="82"/>
      <c r="W391" s="82"/>
      <c r="X391" s="88"/>
    </row>
    <row r="392" spans="1:24" ht="11.25" customHeight="1">
      <c r="A392" s="88"/>
      <c r="B392" s="82"/>
      <c r="C392" s="84" t="str">
        <f>IF(ISBLANK(INNDATA!C437),"",INNDATA!C437)</f>
        <v>Thrusterrom</v>
      </c>
      <c r="D392" s="213" t="str">
        <f>IF(ISBLANK(INNDATA!D437),"",INNDATA!D437)</f>
        <v>Varmovn</v>
      </c>
      <c r="E392" s="214"/>
      <c r="F392" s="44" t="str">
        <f>IF(ISBLANK(INNDATA!F437),"",INNDATA!H437*INNDATA!F437)</f>
        <v/>
      </c>
      <c r="G392" s="45" t="str">
        <f>IF(ISBLANK(INNDATA!F437),"",INNDATA!J437*INNDATA!F437)</f>
        <v/>
      </c>
      <c r="H392" s="45" t="str">
        <f>IF(ISBLANK(INNDATA!F437),"",INNDATA!F437*INNDATA!L437)</f>
        <v/>
      </c>
      <c r="I392" s="45" t="str">
        <f>IF(ISBLANK(INNDATA!F437),"",INNDATA!F437*INNDATA!N437)</f>
        <v/>
      </c>
      <c r="J392" s="45" t="str">
        <f>IF(ISBLANK(INNDATA!F437),"",INNDATA!F437*INNDATA!P437)</f>
        <v/>
      </c>
      <c r="K392" s="44" t="str">
        <f>IF(ISBLANK(INNDATA!F437),"",F392*INNDATA!G437)</f>
        <v/>
      </c>
      <c r="L392" s="45" t="str">
        <f>IF(ISBLANK(INNDATA!F437),"",G392*INNDATA!I437)</f>
        <v/>
      </c>
      <c r="M392" s="45" t="str">
        <f>IF(ISBLANK(INNDATA!F437),"",H392*INNDATA!K437)</f>
        <v/>
      </c>
      <c r="N392" s="45" t="str">
        <f>IF(ISBLANK(INNDATA!F437),"",I392*INNDATA!M437)</f>
        <v/>
      </c>
      <c r="O392" s="45" t="str">
        <f>IF(ISBLANK(INNDATA!F437),"",J392*INNDATA!O437)</f>
        <v/>
      </c>
      <c r="P392" s="44" t="str">
        <f>IF(ISBLANK(INNDATA!F437),"",IF(INNDATA!C33="Ja",(K392/Beregninger!L29),(K392/Beregninger!C41)))</f>
        <v/>
      </c>
      <c r="Q392" s="45" t="str">
        <f>IF(ISBLANK(INNDATA!F437),"",IF(INNDATA!C33="Ja",(L392/Beregninger!L63),(L392/Beregninger!C75)))</f>
        <v/>
      </c>
      <c r="R392" s="45" t="str">
        <f>IF(ISBLANK(INNDATA!F437),"",IF(INNDATA!C33="Ja",(M392/Beregninger!L97),(M392/Beregninger!C109)))</f>
        <v/>
      </c>
      <c r="S392" s="45" t="str">
        <f>IF(ISBLANK(INNDATA!F437),"",IF(INNDATA!C33="Ja",(N392/Beregninger!L131),(N392/Beregninger!C143)))</f>
        <v/>
      </c>
      <c r="T392" s="46" t="str">
        <f>IF(ISBLANK(INNDATA!F437),"",IF(INNDATA!C33="Ja",(O392/Beregninger!L165),(O392/Beregninger!C177)))</f>
        <v/>
      </c>
      <c r="U392" s="82"/>
      <c r="V392" s="82"/>
      <c r="W392" s="82"/>
      <c r="X392" s="88"/>
    </row>
    <row r="393" spans="1:24" ht="11.25" customHeight="1">
      <c r="A393" s="88"/>
      <c r="B393" s="82"/>
      <c r="C393" s="84" t="str">
        <f>IF(ISBLANK(INNDATA!C438),"",INNDATA!C438)</f>
        <v>Hydraulikkrom</v>
      </c>
      <c r="D393" s="213" t="str">
        <f>IF(ISBLANK(INNDATA!D438),"",INNDATA!D438)</f>
        <v>Varmevifter</v>
      </c>
      <c r="E393" s="214"/>
      <c r="F393" s="44" t="str">
        <f>IF(ISBLANK(INNDATA!F438),"",INNDATA!H438*INNDATA!F438)</f>
        <v/>
      </c>
      <c r="G393" s="45" t="str">
        <f>IF(ISBLANK(INNDATA!F438),"",INNDATA!J438*INNDATA!F438)</f>
        <v/>
      </c>
      <c r="H393" s="45" t="str">
        <f>IF(ISBLANK(INNDATA!F438),"",INNDATA!F438*INNDATA!L438)</f>
        <v/>
      </c>
      <c r="I393" s="45" t="str">
        <f>IF(ISBLANK(INNDATA!F438),"",INNDATA!F438*INNDATA!N438)</f>
        <v/>
      </c>
      <c r="J393" s="45" t="str">
        <f>IF(ISBLANK(INNDATA!F438),"",INNDATA!F438*INNDATA!P438)</f>
        <v/>
      </c>
      <c r="K393" s="44" t="str">
        <f>IF(ISBLANK(INNDATA!F438),"",F393*INNDATA!G438)</f>
        <v/>
      </c>
      <c r="L393" s="45" t="str">
        <f>IF(ISBLANK(INNDATA!F438),"",G393*INNDATA!I438)</f>
        <v/>
      </c>
      <c r="M393" s="45" t="str">
        <f>IF(ISBLANK(INNDATA!F438),"",H393*INNDATA!K438)</f>
        <v/>
      </c>
      <c r="N393" s="45" t="str">
        <f>IF(ISBLANK(INNDATA!F438),"",I393*INNDATA!M438)</f>
        <v/>
      </c>
      <c r="O393" s="45" t="str">
        <f>IF(ISBLANK(INNDATA!F438),"",J393*INNDATA!O438)</f>
        <v/>
      </c>
      <c r="P393" s="44" t="str">
        <f>IF(ISBLANK(INNDATA!F438),"",IF(INNDATA!C33="Ja",(K393/Beregninger!L29),(K393/Beregninger!C41)))</f>
        <v/>
      </c>
      <c r="Q393" s="45" t="str">
        <f>IF(ISBLANK(INNDATA!F438),"",IF(INNDATA!C33="Ja",(L393/Beregninger!L63),(L393/Beregninger!C75)))</f>
        <v/>
      </c>
      <c r="R393" s="45" t="str">
        <f>IF(ISBLANK(INNDATA!F438),"",IF(INNDATA!C33="Ja",(M393/Beregninger!L97),(M393/Beregninger!C109)))</f>
        <v/>
      </c>
      <c r="S393" s="45" t="str">
        <f>IF(ISBLANK(INNDATA!F438),"",IF(INNDATA!C33="Ja",(N393/Beregninger!L131),(N393/Beregninger!C143)))</f>
        <v/>
      </c>
      <c r="T393" s="46" t="str">
        <f>IF(ISBLANK(INNDATA!F438),"",IF(INNDATA!C33="Ja",(O393/Beregninger!L165),(O393/Beregninger!C177)))</f>
        <v/>
      </c>
      <c r="U393" s="82"/>
      <c r="V393" s="82"/>
      <c r="W393" s="82"/>
      <c r="X393" s="88"/>
    </row>
    <row r="394" spans="1:24" ht="11.25" customHeight="1">
      <c r="A394" s="88"/>
      <c r="B394" s="82"/>
      <c r="C394" s="84" t="str">
        <f>IF(ISBLANK(INNDATA!C439),"",INNDATA!C439)</f>
        <v>Kontor pakkerom</v>
      </c>
      <c r="D394" s="213" t="str">
        <f>IF(ISBLANK(INNDATA!D439),"",INNDATA!D439)</f>
        <v>Varmovn</v>
      </c>
      <c r="E394" s="214"/>
      <c r="F394" s="44" t="str">
        <f>IF(ISBLANK(INNDATA!F439),"",INNDATA!H439*INNDATA!F439)</f>
        <v/>
      </c>
      <c r="G394" s="45" t="str">
        <f>IF(ISBLANK(INNDATA!F439),"",INNDATA!J439*INNDATA!F439)</f>
        <v/>
      </c>
      <c r="H394" s="45" t="str">
        <f>IF(ISBLANK(INNDATA!F439),"",INNDATA!F439*INNDATA!L439)</f>
        <v/>
      </c>
      <c r="I394" s="45" t="str">
        <f>IF(ISBLANK(INNDATA!F439),"",INNDATA!F439*INNDATA!N439)</f>
        <v/>
      </c>
      <c r="J394" s="45" t="str">
        <f>IF(ISBLANK(INNDATA!F439),"",INNDATA!F439*INNDATA!P439)</f>
        <v/>
      </c>
      <c r="K394" s="44" t="str">
        <f>IF(ISBLANK(INNDATA!F439),"",F394*INNDATA!G439)</f>
        <v/>
      </c>
      <c r="L394" s="45" t="str">
        <f>IF(ISBLANK(INNDATA!F439),"",G394*INNDATA!I439)</f>
        <v/>
      </c>
      <c r="M394" s="45" t="str">
        <f>IF(ISBLANK(INNDATA!F439),"",H394*INNDATA!K439)</f>
        <v/>
      </c>
      <c r="N394" s="45" t="str">
        <f>IF(ISBLANK(INNDATA!F439),"",I394*INNDATA!M439)</f>
        <v/>
      </c>
      <c r="O394" s="45" t="str">
        <f>IF(ISBLANK(INNDATA!F439),"",J394*INNDATA!O439)</f>
        <v/>
      </c>
      <c r="P394" s="44" t="str">
        <f>IF(ISBLANK(INNDATA!F439),"",IF(INNDATA!C33="Ja",(K394/Beregninger!L29),(K394/Beregninger!C41)))</f>
        <v/>
      </c>
      <c r="Q394" s="45" t="str">
        <f>IF(ISBLANK(INNDATA!F439),"",IF(INNDATA!C33="Ja",(L394/Beregninger!L63),(L394/Beregninger!C75)))</f>
        <v/>
      </c>
      <c r="R394" s="45" t="str">
        <f>IF(ISBLANK(INNDATA!F439),"",IF(INNDATA!C33="Ja",(M394/Beregninger!L97),(M394/Beregninger!C109)))</f>
        <v/>
      </c>
      <c r="S394" s="45" t="str">
        <f>IF(ISBLANK(INNDATA!F439),"",IF(INNDATA!C33="Ja",(N394/Beregninger!L131),(N394/Beregninger!C143)))</f>
        <v/>
      </c>
      <c r="T394" s="46" t="str">
        <f>IF(ISBLANK(INNDATA!F439),"",IF(INNDATA!C33="Ja",(O394/Beregninger!L165),(O394/Beregninger!C177)))</f>
        <v/>
      </c>
      <c r="U394" s="82"/>
      <c r="V394" s="82"/>
      <c r="W394" s="82"/>
      <c r="X394" s="88"/>
    </row>
    <row r="395" spans="1:24" ht="11.25" customHeight="1">
      <c r="A395" s="88"/>
      <c r="B395" s="82"/>
      <c r="C395" s="84" t="str">
        <f>IF(ISBLANK(INNDATA!C440),"",INNDATA!C440)</f>
        <v>Messe</v>
      </c>
      <c r="D395" s="213" t="str">
        <f>IF(ISBLANK(INNDATA!D440),"",INNDATA!D440)</f>
        <v>Varmovn</v>
      </c>
      <c r="E395" s="214"/>
      <c r="F395" s="44" t="str">
        <f>IF(ISBLANK(INNDATA!F440),"",INNDATA!H440*INNDATA!F440)</f>
        <v/>
      </c>
      <c r="G395" s="45" t="str">
        <f>IF(ISBLANK(INNDATA!F440),"",INNDATA!J440*INNDATA!F440)</f>
        <v/>
      </c>
      <c r="H395" s="45" t="str">
        <f>IF(ISBLANK(INNDATA!F440),"",INNDATA!F440*INNDATA!L440)</f>
        <v/>
      </c>
      <c r="I395" s="45" t="str">
        <f>IF(ISBLANK(INNDATA!F440),"",INNDATA!F440*INNDATA!N440)</f>
        <v/>
      </c>
      <c r="J395" s="45" t="str">
        <f>IF(ISBLANK(INNDATA!F440),"",INNDATA!F440*INNDATA!P440)</f>
        <v/>
      </c>
      <c r="K395" s="44" t="str">
        <f>IF(ISBLANK(INNDATA!F440),"",F395*INNDATA!G440)</f>
        <v/>
      </c>
      <c r="L395" s="45" t="str">
        <f>IF(ISBLANK(INNDATA!F440),"",G395*INNDATA!I440)</f>
        <v/>
      </c>
      <c r="M395" s="45" t="str">
        <f>IF(ISBLANK(INNDATA!F440),"",H395*INNDATA!K440)</f>
        <v/>
      </c>
      <c r="N395" s="45" t="str">
        <f>IF(ISBLANK(INNDATA!F440),"",I395*INNDATA!M440)</f>
        <v/>
      </c>
      <c r="O395" s="45" t="str">
        <f>IF(ISBLANK(INNDATA!F440),"",J395*INNDATA!O440)</f>
        <v/>
      </c>
      <c r="P395" s="44" t="str">
        <f>IF(ISBLANK(INNDATA!F440),"",IF(INNDATA!C33="Ja",(K395/Beregninger!L29),(K395/Beregninger!C41)))</f>
        <v/>
      </c>
      <c r="Q395" s="45" t="str">
        <f>IF(ISBLANK(INNDATA!F440),"",IF(INNDATA!C33="Ja",(L395/Beregninger!L63),(L395/Beregninger!C75)))</f>
        <v/>
      </c>
      <c r="R395" s="45" t="str">
        <f>IF(ISBLANK(INNDATA!F440),"",IF(INNDATA!C33="Ja",(M395/Beregninger!L97),(M395/Beregninger!C109)))</f>
        <v/>
      </c>
      <c r="S395" s="45" t="str">
        <f>IF(ISBLANK(INNDATA!F440),"",IF(INNDATA!C33="Ja",(N395/Beregninger!L131),(N395/Beregninger!C143)))</f>
        <v/>
      </c>
      <c r="T395" s="46" t="str">
        <f>IF(ISBLANK(INNDATA!F440),"",IF(INNDATA!C33="Ja",(O395/Beregninger!L165),(O395/Beregninger!C177)))</f>
        <v/>
      </c>
      <c r="U395" s="82"/>
      <c r="V395" s="82"/>
      <c r="W395" s="82"/>
      <c r="X395" s="88"/>
    </row>
    <row r="396" spans="1:24" ht="11.25" customHeight="1">
      <c r="A396" s="88"/>
      <c r="B396" s="82"/>
      <c r="C396" s="84" t="str">
        <f>IF(ISBLANK(INNDATA!C441),"",INNDATA!C441)</f>
        <v>Toalett v messe</v>
      </c>
      <c r="D396" s="213" t="str">
        <f>IF(ISBLANK(INNDATA!D441),"",INNDATA!D441)</f>
        <v>Varmovn</v>
      </c>
      <c r="E396" s="214"/>
      <c r="F396" s="44" t="str">
        <f>IF(ISBLANK(INNDATA!F441),"",INNDATA!H441*INNDATA!F441)</f>
        <v/>
      </c>
      <c r="G396" s="45" t="str">
        <f>IF(ISBLANK(INNDATA!F441),"",INNDATA!J441*INNDATA!F441)</f>
        <v/>
      </c>
      <c r="H396" s="45" t="str">
        <f>IF(ISBLANK(INNDATA!F441),"",INNDATA!F441*INNDATA!L441)</f>
        <v/>
      </c>
      <c r="I396" s="45" t="str">
        <f>IF(ISBLANK(INNDATA!F441),"",INNDATA!F441*INNDATA!N441)</f>
        <v/>
      </c>
      <c r="J396" s="45" t="str">
        <f>IF(ISBLANK(INNDATA!F441),"",INNDATA!F441*INNDATA!P441)</f>
        <v/>
      </c>
      <c r="K396" s="44" t="str">
        <f>IF(ISBLANK(INNDATA!F441),"",F396*INNDATA!G441)</f>
        <v/>
      </c>
      <c r="L396" s="45" t="str">
        <f>IF(ISBLANK(INNDATA!F441),"",G396*INNDATA!I441)</f>
        <v/>
      </c>
      <c r="M396" s="45" t="str">
        <f>IF(ISBLANK(INNDATA!F441),"",H396*INNDATA!K441)</f>
        <v/>
      </c>
      <c r="N396" s="45" t="str">
        <f>IF(ISBLANK(INNDATA!F441),"",I396*INNDATA!M441)</f>
        <v/>
      </c>
      <c r="O396" s="45" t="str">
        <f>IF(ISBLANK(INNDATA!F441),"",J396*INNDATA!O441)</f>
        <v/>
      </c>
      <c r="P396" s="44" t="str">
        <f>IF(ISBLANK(INNDATA!F441),"",IF(INNDATA!C33="Ja",(K396/Beregninger!L29),(K396/Beregninger!C41)))</f>
        <v/>
      </c>
      <c r="Q396" s="45" t="str">
        <f>IF(ISBLANK(INNDATA!F441),"",IF(INNDATA!C33="Ja",(L396/Beregninger!L63),(L396/Beregninger!C75)))</f>
        <v/>
      </c>
      <c r="R396" s="45" t="str">
        <f>IF(ISBLANK(INNDATA!F441),"",IF(INNDATA!C33="Ja",(M396/Beregninger!L97),(M396/Beregninger!C109)))</f>
        <v/>
      </c>
      <c r="S396" s="45" t="str">
        <f>IF(ISBLANK(INNDATA!F441),"",IF(INNDATA!C33="Ja",(N396/Beregninger!L131),(N396/Beregninger!C143)))</f>
        <v/>
      </c>
      <c r="T396" s="46" t="str">
        <f>IF(ISBLANK(INNDATA!F441),"",IF(INNDATA!C33="Ja",(O396/Beregninger!L165),(O396/Beregninger!C177)))</f>
        <v/>
      </c>
      <c r="U396" s="82"/>
      <c r="V396" s="82"/>
      <c r="W396" s="82"/>
      <c r="X396" s="88"/>
    </row>
    <row r="397" spans="1:24" ht="11.25" customHeight="1">
      <c r="A397" s="88"/>
      <c r="B397" s="82"/>
      <c r="C397" s="84" t="str">
        <f>IF(ISBLANK(INNDATA!C442),"",INNDATA!C442)</f>
        <v>Ventilasjon innredning</v>
      </c>
      <c r="D397" s="213" t="str">
        <f>IF(ISBLANK(INNDATA!D442),"",INNDATA!D442)</f>
        <v>Varmekolber</v>
      </c>
      <c r="E397" s="214"/>
      <c r="F397" s="44" t="str">
        <f>IF(ISBLANK(INNDATA!F442),"",INNDATA!H442*INNDATA!F442)</f>
        <v/>
      </c>
      <c r="G397" s="45" t="str">
        <f>IF(ISBLANK(INNDATA!F442),"",INNDATA!J442*INNDATA!F442)</f>
        <v/>
      </c>
      <c r="H397" s="45" t="str">
        <f>IF(ISBLANK(INNDATA!F442),"",INNDATA!F442*INNDATA!L442)</f>
        <v/>
      </c>
      <c r="I397" s="45" t="str">
        <f>IF(ISBLANK(INNDATA!F442),"",INNDATA!F442*INNDATA!N442)</f>
        <v/>
      </c>
      <c r="J397" s="45" t="str">
        <f>IF(ISBLANK(INNDATA!F442),"",INNDATA!F442*INNDATA!P442)</f>
        <v/>
      </c>
      <c r="K397" s="44" t="str">
        <f>IF(ISBLANK(INNDATA!F442),"",F397*INNDATA!G442)</f>
        <v/>
      </c>
      <c r="L397" s="45" t="str">
        <f>IF(ISBLANK(INNDATA!F442),"",G397*INNDATA!I442)</f>
        <v/>
      </c>
      <c r="M397" s="45" t="str">
        <f>IF(ISBLANK(INNDATA!F442),"",H397*INNDATA!K442)</f>
        <v/>
      </c>
      <c r="N397" s="45" t="str">
        <f>IF(ISBLANK(INNDATA!F442),"",I397*INNDATA!M442)</f>
        <v/>
      </c>
      <c r="O397" s="45" t="str">
        <f>IF(ISBLANK(INNDATA!F442),"",J397*INNDATA!O442)</f>
        <v/>
      </c>
      <c r="P397" s="44" t="str">
        <f>IF(ISBLANK(INNDATA!F442),"",IF(INNDATA!C33="Ja",(K397/Beregninger!L29),(K397/Beregninger!C41)))</f>
        <v/>
      </c>
      <c r="Q397" s="45" t="str">
        <f>IF(ISBLANK(INNDATA!F442),"",IF(INNDATA!C33="Ja",(L397/Beregninger!L63),(L397/Beregninger!C75)))</f>
        <v/>
      </c>
      <c r="R397" s="45" t="str">
        <f>IF(ISBLANK(INNDATA!F442),"",IF(INNDATA!C33="Ja",(M397/Beregninger!L97),(M397/Beregninger!C109)))</f>
        <v/>
      </c>
      <c r="S397" s="45" t="str">
        <f>IF(ISBLANK(INNDATA!F442),"",IF(INNDATA!C33="Ja",(N397/Beregninger!L131),(N397/Beregninger!C143)))</f>
        <v/>
      </c>
      <c r="T397" s="46" t="str">
        <f>IF(ISBLANK(INNDATA!F442),"",IF(INNDATA!C33="Ja",(O397/Beregninger!L165),(O397/Beregninger!C177)))</f>
        <v/>
      </c>
      <c r="U397" s="82"/>
      <c r="V397" s="82"/>
      <c r="W397" s="82"/>
      <c r="X397" s="88"/>
    </row>
    <row r="398" spans="1:24" ht="11.25" customHeight="1">
      <c r="A398" s="88"/>
      <c r="B398" s="82"/>
      <c r="C398" s="84" t="str">
        <f>IF(ISBLANK(INNDATA!C443),"",INNDATA!C443)</f>
        <v>Defroster</v>
      </c>
      <c r="D398" s="213" t="str">
        <f>IF(ISBLANK(INNDATA!D443),"",INNDATA!D443)</f>
        <v>Varmekolber</v>
      </c>
      <c r="E398" s="214"/>
      <c r="F398" s="44" t="str">
        <f>IF(ISBLANK(INNDATA!F443),"",INNDATA!H443*INNDATA!F443)</f>
        <v/>
      </c>
      <c r="G398" s="45" t="str">
        <f>IF(ISBLANK(INNDATA!F443),"",INNDATA!J443*INNDATA!F443)</f>
        <v/>
      </c>
      <c r="H398" s="45" t="str">
        <f>IF(ISBLANK(INNDATA!F443),"",INNDATA!F443*INNDATA!L443)</f>
        <v/>
      </c>
      <c r="I398" s="45" t="str">
        <f>IF(ISBLANK(INNDATA!F443),"",INNDATA!F443*INNDATA!N443)</f>
        <v/>
      </c>
      <c r="J398" s="45" t="str">
        <f>IF(ISBLANK(INNDATA!F443),"",INNDATA!F443*INNDATA!P443)</f>
        <v/>
      </c>
      <c r="K398" s="44" t="str">
        <f>IF(ISBLANK(INNDATA!F443),"",F398*INNDATA!G443)</f>
        <v/>
      </c>
      <c r="L398" s="45" t="str">
        <f>IF(ISBLANK(INNDATA!F443),"",G398*INNDATA!I443)</f>
        <v/>
      </c>
      <c r="M398" s="45" t="str">
        <f>IF(ISBLANK(INNDATA!F443),"",H398*INNDATA!K443)</f>
        <v/>
      </c>
      <c r="N398" s="45" t="str">
        <f>IF(ISBLANK(INNDATA!F443),"",I398*INNDATA!M443)</f>
        <v/>
      </c>
      <c r="O398" s="45" t="str">
        <f>IF(ISBLANK(INNDATA!F443),"",J398*INNDATA!O443)</f>
        <v/>
      </c>
      <c r="P398" s="44" t="str">
        <f>IF(ISBLANK(INNDATA!F443),"",IF(INNDATA!C33="Ja",(K398/Beregninger!L29),(K398/Beregninger!C41)))</f>
        <v/>
      </c>
      <c r="Q398" s="45" t="str">
        <f>IF(ISBLANK(INNDATA!F443),"",IF(INNDATA!C33="Ja",(L398/Beregninger!L63),(L398/Beregninger!C75)))</f>
        <v/>
      </c>
      <c r="R398" s="45" t="str">
        <f>IF(ISBLANK(INNDATA!F443),"",IF(INNDATA!C33="Ja",(M398/Beregninger!L97),(M398/Beregninger!C109)))</f>
        <v/>
      </c>
      <c r="S398" s="45" t="str">
        <f>IF(ISBLANK(INNDATA!F443),"",IF(INNDATA!C33="Ja",(N398/Beregninger!L131),(N398/Beregninger!C143)))</f>
        <v/>
      </c>
      <c r="T398" s="46" t="str">
        <f>IF(ISBLANK(INNDATA!F443),"",IF(INNDATA!C33="Ja",(O398/Beregninger!L165),(O398/Beregninger!C177)))</f>
        <v/>
      </c>
      <c r="U398" s="82"/>
      <c r="V398" s="82"/>
      <c r="W398" s="82"/>
      <c r="X398" s="88"/>
    </row>
    <row r="399" spans="1:24" ht="11.25" customHeight="1">
      <c r="A399" s="88"/>
      <c r="B399" s="82"/>
      <c r="C399" s="84" t="str">
        <f>IF(ISBLANK(INNDATA!C444),"",INNDATA!C444)</f>
        <v>Rorhus</v>
      </c>
      <c r="D399" s="213" t="str">
        <f>IF(ISBLANK(INNDATA!D444),"",INNDATA!D444)</f>
        <v>Varmovner</v>
      </c>
      <c r="E399" s="214"/>
      <c r="F399" s="44" t="str">
        <f>IF(ISBLANK(INNDATA!F444),"",INNDATA!H444*INNDATA!F444)</f>
        <v/>
      </c>
      <c r="G399" s="45" t="str">
        <f>IF(ISBLANK(INNDATA!F444),"",INNDATA!J444*INNDATA!F444)</f>
        <v/>
      </c>
      <c r="H399" s="45" t="str">
        <f>IF(ISBLANK(INNDATA!F444),"",INNDATA!F444*INNDATA!L444)</f>
        <v/>
      </c>
      <c r="I399" s="45" t="str">
        <f>IF(ISBLANK(INNDATA!F444),"",INNDATA!F444*INNDATA!N444)</f>
        <v/>
      </c>
      <c r="J399" s="45" t="str">
        <f>IF(ISBLANK(INNDATA!F444),"",INNDATA!F444*INNDATA!P444)</f>
        <v/>
      </c>
      <c r="K399" s="44" t="str">
        <f>IF(ISBLANK(INNDATA!F444),"",F399*INNDATA!G444)</f>
        <v/>
      </c>
      <c r="L399" s="45" t="str">
        <f>IF(ISBLANK(INNDATA!F444),"",G399*INNDATA!I444)</f>
        <v/>
      </c>
      <c r="M399" s="45" t="str">
        <f>IF(ISBLANK(INNDATA!F444),"",H399*INNDATA!K444)</f>
        <v/>
      </c>
      <c r="N399" s="45" t="str">
        <f>IF(ISBLANK(INNDATA!F444),"",I399*INNDATA!M444)</f>
        <v/>
      </c>
      <c r="O399" s="45" t="str">
        <f>IF(ISBLANK(INNDATA!F444),"",J399*INNDATA!O444)</f>
        <v/>
      </c>
      <c r="P399" s="44" t="str">
        <f>IF(ISBLANK(INNDATA!F444),"",IF(INNDATA!C33="Ja",(K399/Beregninger!L29),(K399/Beregninger!C41)))</f>
        <v/>
      </c>
      <c r="Q399" s="45" t="str">
        <f>IF(ISBLANK(INNDATA!F444),"",IF(INNDATA!C33="Ja",(L399/Beregninger!L63),(L399/Beregninger!C75)))</f>
        <v/>
      </c>
      <c r="R399" s="45" t="str">
        <f>IF(ISBLANK(INNDATA!F444),"",IF(INNDATA!C33="Ja",(M399/Beregninger!L97),(M399/Beregninger!C109)))</f>
        <v/>
      </c>
      <c r="S399" s="45" t="str">
        <f>IF(ISBLANK(INNDATA!F444),"",IF(INNDATA!C33="Ja",(N399/Beregninger!L131),(N399/Beregninger!C143)))</f>
        <v/>
      </c>
      <c r="T399" s="46" t="str">
        <f>IF(ISBLANK(INNDATA!F444),"",IF(INNDATA!C33="Ja",(O399/Beregninger!L165),(O399/Beregninger!C177)))</f>
        <v/>
      </c>
      <c r="U399" s="82"/>
      <c r="V399" s="82"/>
      <c r="W399" s="82"/>
      <c r="X399" s="88"/>
    </row>
    <row r="400" spans="1:24" ht="11.25" customHeight="1">
      <c r="A400" s="88"/>
      <c r="B400" s="82"/>
      <c r="C400" s="84" t="str">
        <f>IF(ISBLANK(INNDATA!C445),"",INNDATA!C445)</f>
        <v/>
      </c>
      <c r="D400" s="213" t="str">
        <f>IF(ISBLANK(INNDATA!D445),"",INNDATA!D445)</f>
        <v/>
      </c>
      <c r="E400" s="214"/>
      <c r="F400" s="44" t="str">
        <f>IF(ISBLANK(INNDATA!F445),"",INNDATA!H445*INNDATA!F445)</f>
        <v/>
      </c>
      <c r="G400" s="45" t="str">
        <f>IF(ISBLANK(INNDATA!F445),"",INNDATA!J445*INNDATA!F445)</f>
        <v/>
      </c>
      <c r="H400" s="45" t="str">
        <f>IF(ISBLANK(INNDATA!F445),"",INNDATA!F445*INNDATA!L445)</f>
        <v/>
      </c>
      <c r="I400" s="45" t="str">
        <f>IF(ISBLANK(INNDATA!F445),"",INNDATA!F445*INNDATA!N445)</f>
        <v/>
      </c>
      <c r="J400" s="45" t="str">
        <f>IF(ISBLANK(INNDATA!F445),"",INNDATA!F445*INNDATA!P445)</f>
        <v/>
      </c>
      <c r="K400" s="44" t="str">
        <f>IF(ISBLANK(INNDATA!F445),"",F400*INNDATA!G445)</f>
        <v/>
      </c>
      <c r="L400" s="45" t="str">
        <f>IF(ISBLANK(INNDATA!F445),"",G400*INNDATA!I445)</f>
        <v/>
      </c>
      <c r="M400" s="45" t="str">
        <f>IF(ISBLANK(INNDATA!F445),"",H400*INNDATA!K445)</f>
        <v/>
      </c>
      <c r="N400" s="45" t="str">
        <f>IF(ISBLANK(INNDATA!F445),"",I400*INNDATA!M445)</f>
        <v/>
      </c>
      <c r="O400" s="45" t="str">
        <f>IF(ISBLANK(INNDATA!F445),"",J400*INNDATA!O445)</f>
        <v/>
      </c>
      <c r="P400" s="44" t="str">
        <f>IF(ISBLANK(INNDATA!F445),"",IF(INNDATA!C33="Ja",(K400/Beregninger!L29),(K400/Beregninger!C41)))</f>
        <v/>
      </c>
      <c r="Q400" s="45" t="str">
        <f>IF(ISBLANK(INNDATA!F445),"",IF(INNDATA!C33="Ja",(L400/Beregninger!L63),(L400/Beregninger!C75)))</f>
        <v/>
      </c>
      <c r="R400" s="45" t="str">
        <f>IF(ISBLANK(INNDATA!F445),"",IF(INNDATA!C33="Ja",(M400/Beregninger!L97),(M400/Beregninger!C109)))</f>
        <v/>
      </c>
      <c r="S400" s="45" t="str">
        <f>IF(ISBLANK(INNDATA!F445),"",IF(INNDATA!C33="Ja",(N400/Beregninger!L131),(N400/Beregninger!C143)))</f>
        <v/>
      </c>
      <c r="T400" s="46" t="str">
        <f>IF(ISBLANK(INNDATA!F445),"",IF(INNDATA!C33="Ja",(O400/Beregninger!L165),(O400/Beregninger!C177)))</f>
        <v/>
      </c>
      <c r="U400" s="82"/>
      <c r="V400" s="82"/>
      <c r="W400" s="82"/>
      <c r="X400" s="88"/>
    </row>
    <row r="401" spans="1:24" ht="11.25" customHeight="1">
      <c r="A401" s="88"/>
      <c r="B401" s="82"/>
      <c r="C401" s="84" t="str">
        <f>IF(ISBLANK(INNDATA!C446),"",INNDATA!C446)</f>
        <v/>
      </c>
      <c r="D401" s="213" t="str">
        <f>IF(ISBLANK(INNDATA!D446),"",INNDATA!D446)</f>
        <v/>
      </c>
      <c r="E401" s="214"/>
      <c r="F401" s="44" t="str">
        <f>IF(ISBLANK(INNDATA!F446),"",INNDATA!H446*INNDATA!F446)</f>
        <v/>
      </c>
      <c r="G401" s="45" t="str">
        <f>IF(ISBLANK(INNDATA!F446),"",INNDATA!J446*INNDATA!F446)</f>
        <v/>
      </c>
      <c r="H401" s="45" t="str">
        <f>IF(ISBLANK(INNDATA!F446),"",INNDATA!F446*INNDATA!L446)</f>
        <v/>
      </c>
      <c r="I401" s="45" t="str">
        <f>IF(ISBLANK(INNDATA!F446),"",INNDATA!F446*INNDATA!N446)</f>
        <v/>
      </c>
      <c r="J401" s="45" t="str">
        <f>IF(ISBLANK(INNDATA!F446),"",INNDATA!F446*INNDATA!P446)</f>
        <v/>
      </c>
      <c r="K401" s="44" t="str">
        <f>IF(ISBLANK(INNDATA!F446),"",F401*INNDATA!G446)</f>
        <v/>
      </c>
      <c r="L401" s="45" t="str">
        <f>IF(ISBLANK(INNDATA!F446),"",G401*INNDATA!I446)</f>
        <v/>
      </c>
      <c r="M401" s="45" t="str">
        <f>IF(ISBLANK(INNDATA!F446),"",H401*INNDATA!K446)</f>
        <v/>
      </c>
      <c r="N401" s="45" t="str">
        <f>IF(ISBLANK(INNDATA!F446),"",I401*INNDATA!M446)</f>
        <v/>
      </c>
      <c r="O401" s="45" t="str">
        <f>IF(ISBLANK(INNDATA!F446),"",J401*INNDATA!O446)</f>
        <v/>
      </c>
      <c r="P401" s="44" t="str">
        <f>IF(ISBLANK(INNDATA!F446),"",IF(INNDATA!C33="Ja",(K401/Beregninger!L29),(K401/Beregninger!C41)))</f>
        <v/>
      </c>
      <c r="Q401" s="45" t="str">
        <f>IF(ISBLANK(INNDATA!F446),"",IF(INNDATA!C33="Ja",(L401/Beregninger!L63),(L401/Beregninger!C75)))</f>
        <v/>
      </c>
      <c r="R401" s="45" t="str">
        <f>IF(ISBLANK(INNDATA!F446),"",IF(INNDATA!C33="Ja",(M401/Beregninger!L97),(M401/Beregninger!C109)))</f>
        <v/>
      </c>
      <c r="S401" s="45" t="str">
        <f>IF(ISBLANK(INNDATA!F446),"",IF(INNDATA!C33="Ja",(N401/Beregninger!L131),(N401/Beregninger!C143)))</f>
        <v/>
      </c>
      <c r="T401" s="46" t="str">
        <f>IF(ISBLANK(INNDATA!F446),"",IF(INNDATA!C33="Ja",(O401/Beregninger!L165),(O401/Beregninger!C177)))</f>
        <v/>
      </c>
      <c r="U401" s="82"/>
      <c r="V401" s="82"/>
      <c r="W401" s="82"/>
      <c r="X401" s="88"/>
    </row>
    <row r="402" spans="1:24" ht="11.25" customHeight="1">
      <c r="A402" s="88"/>
      <c r="B402" s="82"/>
      <c r="C402" s="84" t="str">
        <f>IF(ISBLANK(INNDATA!C447),"",INNDATA!C447)</f>
        <v/>
      </c>
      <c r="D402" s="213" t="str">
        <f>IF(ISBLANK(INNDATA!D447),"",INNDATA!D447)</f>
        <v/>
      </c>
      <c r="E402" s="214"/>
      <c r="F402" s="44" t="str">
        <f>IF(ISBLANK(INNDATA!F447),"",INNDATA!H447*INNDATA!F447)</f>
        <v/>
      </c>
      <c r="G402" s="45" t="str">
        <f>IF(ISBLANK(INNDATA!F447),"",INNDATA!J447*INNDATA!F447)</f>
        <v/>
      </c>
      <c r="H402" s="45" t="str">
        <f>IF(ISBLANK(INNDATA!F447),"",INNDATA!F447*INNDATA!L447)</f>
        <v/>
      </c>
      <c r="I402" s="45" t="str">
        <f>IF(ISBLANK(INNDATA!F447),"",INNDATA!F447*INNDATA!N447)</f>
        <v/>
      </c>
      <c r="J402" s="45" t="str">
        <f>IF(ISBLANK(INNDATA!F447),"",INNDATA!F447*INNDATA!P447)</f>
        <v/>
      </c>
      <c r="K402" s="44" t="str">
        <f>IF(ISBLANK(INNDATA!F447),"",F402*INNDATA!G447)</f>
        <v/>
      </c>
      <c r="L402" s="45" t="str">
        <f>IF(ISBLANK(INNDATA!F447),"",G402*INNDATA!I447)</f>
        <v/>
      </c>
      <c r="M402" s="45" t="str">
        <f>IF(ISBLANK(INNDATA!F447),"",H402*INNDATA!K447)</f>
        <v/>
      </c>
      <c r="N402" s="45" t="str">
        <f>IF(ISBLANK(INNDATA!F447),"",I402*INNDATA!M447)</f>
        <v/>
      </c>
      <c r="O402" s="45" t="str">
        <f>IF(ISBLANK(INNDATA!F447),"",J402*INNDATA!O447)</f>
        <v/>
      </c>
      <c r="P402" s="44" t="str">
        <f>IF(ISBLANK(INNDATA!F447),"",IF(INNDATA!C33="Ja",(K402/Beregninger!L29),(K402/Beregninger!C41)))</f>
        <v/>
      </c>
      <c r="Q402" s="45" t="str">
        <f>IF(ISBLANK(INNDATA!F447),"",IF(INNDATA!C33="Ja",(L402/Beregninger!L63),(L402/Beregninger!C75)))</f>
        <v/>
      </c>
      <c r="R402" s="45" t="str">
        <f>IF(ISBLANK(INNDATA!F447),"",IF(INNDATA!C33="Ja",(M402/Beregninger!L97),(M402/Beregninger!C109)))</f>
        <v/>
      </c>
      <c r="S402" s="45" t="str">
        <f>IF(ISBLANK(INNDATA!F447),"",IF(INNDATA!C33="Ja",(N402/Beregninger!L131),(N402/Beregninger!C143)))</f>
        <v/>
      </c>
      <c r="T402" s="46" t="str">
        <f>IF(ISBLANK(INNDATA!F447),"",IF(INNDATA!C33="Ja",(O402/Beregninger!L165),(O402/Beregninger!C177)))</f>
        <v/>
      </c>
      <c r="U402" s="82"/>
      <c r="V402" s="82"/>
      <c r="W402" s="82"/>
      <c r="X402" s="88"/>
    </row>
    <row r="403" spans="1:24" ht="11.25" customHeight="1">
      <c r="A403" s="88"/>
      <c r="B403" s="82"/>
      <c r="C403" s="84" t="str">
        <f>IF(ISBLANK(INNDATA!C448),"",INNDATA!C448)</f>
        <v/>
      </c>
      <c r="D403" s="213" t="str">
        <f>IF(ISBLANK(INNDATA!D448),"",INNDATA!D448)</f>
        <v/>
      </c>
      <c r="E403" s="214"/>
      <c r="F403" s="44" t="str">
        <f>IF(ISBLANK(INNDATA!F448),"",INNDATA!H448*INNDATA!F448)</f>
        <v/>
      </c>
      <c r="G403" s="45" t="str">
        <f>IF(ISBLANK(INNDATA!F448),"",INNDATA!J448*INNDATA!F448)</f>
        <v/>
      </c>
      <c r="H403" s="45" t="str">
        <f>IF(ISBLANK(INNDATA!F448),"",INNDATA!F448*INNDATA!L448)</f>
        <v/>
      </c>
      <c r="I403" s="45" t="str">
        <f>IF(ISBLANK(INNDATA!F448),"",INNDATA!F448*INNDATA!N448)</f>
        <v/>
      </c>
      <c r="J403" s="45" t="str">
        <f>IF(ISBLANK(INNDATA!F448),"",INNDATA!F448*INNDATA!P448)</f>
        <v/>
      </c>
      <c r="K403" s="44" t="str">
        <f>IF(ISBLANK(INNDATA!F448),"",F403*INNDATA!G448)</f>
        <v/>
      </c>
      <c r="L403" s="45" t="str">
        <f>IF(ISBLANK(INNDATA!F448),"",G403*INNDATA!I448)</f>
        <v/>
      </c>
      <c r="M403" s="45" t="str">
        <f>IF(ISBLANK(INNDATA!F448),"",H403*INNDATA!K448)</f>
        <v/>
      </c>
      <c r="N403" s="45" t="str">
        <f>IF(ISBLANK(INNDATA!F448),"",I403*INNDATA!M448)</f>
        <v/>
      </c>
      <c r="O403" s="45" t="str">
        <f>IF(ISBLANK(INNDATA!F448),"",J403*INNDATA!O448)</f>
        <v/>
      </c>
      <c r="P403" s="44" t="str">
        <f>IF(ISBLANK(INNDATA!F448),"",IF(INNDATA!C33="Ja",(K403/Beregninger!L29),(K403/Beregninger!C41)))</f>
        <v/>
      </c>
      <c r="Q403" s="45" t="str">
        <f>IF(ISBLANK(INNDATA!F448),"",IF(INNDATA!C33="Ja",(L403/Beregninger!L63),(L403/Beregninger!C75)))</f>
        <v/>
      </c>
      <c r="R403" s="45" t="str">
        <f>IF(ISBLANK(INNDATA!F448),"",IF(INNDATA!C33="Ja",(M403/Beregninger!L97),(M403/Beregninger!C109)))</f>
        <v/>
      </c>
      <c r="S403" s="45" t="str">
        <f>IF(ISBLANK(INNDATA!F448),"",IF(INNDATA!C33="Ja",(N403/Beregninger!L131),(N403/Beregninger!C143)))</f>
        <v/>
      </c>
      <c r="T403" s="46" t="str">
        <f>IF(ISBLANK(INNDATA!F448),"",IF(INNDATA!C33="Ja",(O403/Beregninger!L165),(O403/Beregninger!C177)))</f>
        <v/>
      </c>
      <c r="U403" s="82"/>
      <c r="V403" s="82"/>
      <c r="W403" s="82"/>
      <c r="X403" s="88"/>
    </row>
    <row r="404" spans="1:24" ht="11.25" customHeight="1">
      <c r="A404" s="88"/>
      <c r="B404" s="82"/>
      <c r="C404" s="84" t="str">
        <f>IF(ISBLANK(INNDATA!C449),"",INNDATA!C449)</f>
        <v/>
      </c>
      <c r="D404" s="213" t="str">
        <f>IF(ISBLANK(INNDATA!D449),"",INNDATA!D449)</f>
        <v/>
      </c>
      <c r="E404" s="214"/>
      <c r="F404" s="44" t="str">
        <f>IF(ISBLANK(INNDATA!F449),"",INNDATA!H449*INNDATA!F449)</f>
        <v/>
      </c>
      <c r="G404" s="45" t="str">
        <f>IF(ISBLANK(INNDATA!F449),"",INNDATA!J449*INNDATA!F449)</f>
        <v/>
      </c>
      <c r="H404" s="45" t="str">
        <f>IF(ISBLANK(INNDATA!F449),"",INNDATA!F449*INNDATA!L449)</f>
        <v/>
      </c>
      <c r="I404" s="45" t="str">
        <f>IF(ISBLANK(INNDATA!F449),"",INNDATA!F449*INNDATA!N449)</f>
        <v/>
      </c>
      <c r="J404" s="45" t="str">
        <f>IF(ISBLANK(INNDATA!F449),"",INNDATA!F449*INNDATA!P449)</f>
        <v/>
      </c>
      <c r="K404" s="44" t="str">
        <f>IF(ISBLANK(INNDATA!F449),"",F404*INNDATA!G449)</f>
        <v/>
      </c>
      <c r="L404" s="45" t="str">
        <f>IF(ISBLANK(INNDATA!F449),"",G404*INNDATA!I449)</f>
        <v/>
      </c>
      <c r="M404" s="45" t="str">
        <f>IF(ISBLANK(INNDATA!F449),"",H404*INNDATA!K449)</f>
        <v/>
      </c>
      <c r="N404" s="45" t="str">
        <f>IF(ISBLANK(INNDATA!F449),"",I404*INNDATA!M449)</f>
        <v/>
      </c>
      <c r="O404" s="45" t="str">
        <f>IF(ISBLANK(INNDATA!F449),"",J404*INNDATA!O449)</f>
        <v/>
      </c>
      <c r="P404" s="44" t="str">
        <f>IF(ISBLANK(INNDATA!F449),"",IF(INNDATA!C33="Ja",(K404/Beregninger!L29),(K404/Beregninger!C41)))</f>
        <v/>
      </c>
      <c r="Q404" s="45" t="str">
        <f>IF(ISBLANK(INNDATA!F449),"",IF(INNDATA!C33="Ja",(L404/Beregninger!L63),(L404/Beregninger!C75)))</f>
        <v/>
      </c>
      <c r="R404" s="45" t="str">
        <f>IF(ISBLANK(INNDATA!F449),"",IF(INNDATA!C33="Ja",(M404/Beregninger!L97),(M404/Beregninger!C109)))</f>
        <v/>
      </c>
      <c r="S404" s="45" t="str">
        <f>IF(ISBLANK(INNDATA!F449),"",IF(INNDATA!C33="Ja",(N404/Beregninger!L131),(N404/Beregninger!C143)))</f>
        <v/>
      </c>
      <c r="T404" s="46" t="str">
        <f>IF(ISBLANK(INNDATA!F449),"",IF(INNDATA!C33="Ja",(O404/Beregninger!L165),(O404/Beregninger!C177)))</f>
        <v/>
      </c>
      <c r="U404" s="82"/>
      <c r="V404" s="82"/>
      <c r="W404" s="82"/>
      <c r="X404" s="88"/>
    </row>
    <row r="405" spans="1:24" ht="11.25" customHeight="1">
      <c r="A405" s="88"/>
      <c r="B405" s="82"/>
      <c r="C405" s="84" t="str">
        <f>IF(ISBLANK(INNDATA!C450),"",INNDATA!C450)</f>
        <v/>
      </c>
      <c r="D405" s="213" t="str">
        <f>IF(ISBLANK(INNDATA!D450),"",INNDATA!D450)</f>
        <v/>
      </c>
      <c r="E405" s="214"/>
      <c r="F405" s="44" t="str">
        <f>IF(ISBLANK(INNDATA!F450),"",INNDATA!H450*INNDATA!F450)</f>
        <v/>
      </c>
      <c r="G405" s="45" t="str">
        <f>IF(ISBLANK(INNDATA!F450),"",INNDATA!J450*INNDATA!F450)</f>
        <v/>
      </c>
      <c r="H405" s="45" t="str">
        <f>IF(ISBLANK(INNDATA!F450),"",INNDATA!F450*INNDATA!L450)</f>
        <v/>
      </c>
      <c r="I405" s="45" t="str">
        <f>IF(ISBLANK(INNDATA!F450),"",INNDATA!F450*INNDATA!N450)</f>
        <v/>
      </c>
      <c r="J405" s="45" t="str">
        <f>IF(ISBLANK(INNDATA!F450),"",INNDATA!F450*INNDATA!P450)</f>
        <v/>
      </c>
      <c r="K405" s="44" t="str">
        <f>IF(ISBLANK(INNDATA!F450),"",F405*INNDATA!G450)</f>
        <v/>
      </c>
      <c r="L405" s="45" t="str">
        <f>IF(ISBLANK(INNDATA!F450),"",G405*INNDATA!I450)</f>
        <v/>
      </c>
      <c r="M405" s="45" t="str">
        <f>IF(ISBLANK(INNDATA!F450),"",H405*INNDATA!K450)</f>
        <v/>
      </c>
      <c r="N405" s="45" t="str">
        <f>IF(ISBLANK(INNDATA!F450),"",I405*INNDATA!M450)</f>
        <v/>
      </c>
      <c r="O405" s="45" t="str">
        <f>IF(ISBLANK(INNDATA!F450),"",J405*INNDATA!O450)</f>
        <v/>
      </c>
      <c r="P405" s="44" t="str">
        <f>IF(ISBLANK(INNDATA!F450),"",IF(INNDATA!C33="Ja",(K405/Beregninger!L29),(K405/Beregninger!C41)))</f>
        <v/>
      </c>
      <c r="Q405" s="45" t="str">
        <f>IF(ISBLANK(INNDATA!F450),"",IF(INNDATA!C33="Ja",(L405/Beregninger!L63),(L405/Beregninger!C75)))</f>
        <v/>
      </c>
      <c r="R405" s="45" t="str">
        <f>IF(ISBLANK(INNDATA!F450),"",IF(INNDATA!C33="Ja",(M405/Beregninger!L97),(M405/Beregninger!C109)))</f>
        <v/>
      </c>
      <c r="S405" s="45" t="str">
        <f>IF(ISBLANK(INNDATA!F450),"",IF(INNDATA!C33="Ja",(N405/Beregninger!L131),(N405/Beregninger!C143)))</f>
        <v/>
      </c>
      <c r="T405" s="46" t="str">
        <f>IF(ISBLANK(INNDATA!F450),"",IF(INNDATA!C33="Ja",(O405/Beregninger!L165),(O405/Beregninger!C177)))</f>
        <v/>
      </c>
      <c r="U405" s="82"/>
      <c r="V405" s="82"/>
      <c r="W405" s="82"/>
      <c r="X405" s="88"/>
    </row>
    <row r="406" spans="1:24" ht="11.25" customHeight="1">
      <c r="A406" s="88"/>
      <c r="B406" s="82"/>
      <c r="C406" s="84" t="str">
        <f>IF(ISBLANK(INNDATA!C451),"",INNDATA!C451)</f>
        <v/>
      </c>
      <c r="D406" s="213" t="str">
        <f>IF(ISBLANK(INNDATA!D451),"",INNDATA!D451)</f>
        <v/>
      </c>
      <c r="E406" s="214"/>
      <c r="F406" s="44" t="str">
        <f>IF(ISBLANK(INNDATA!F451),"",INNDATA!H451*INNDATA!F451)</f>
        <v/>
      </c>
      <c r="G406" s="45" t="str">
        <f>IF(ISBLANK(INNDATA!F451),"",INNDATA!J451*INNDATA!F451)</f>
        <v/>
      </c>
      <c r="H406" s="45" t="str">
        <f>IF(ISBLANK(INNDATA!F451),"",INNDATA!F451*INNDATA!L451)</f>
        <v/>
      </c>
      <c r="I406" s="45" t="str">
        <f>IF(ISBLANK(INNDATA!F451),"",INNDATA!F451*INNDATA!N451)</f>
        <v/>
      </c>
      <c r="J406" s="45" t="str">
        <f>IF(ISBLANK(INNDATA!F451),"",INNDATA!F451*INNDATA!P451)</f>
        <v/>
      </c>
      <c r="K406" s="44" t="str">
        <f>IF(ISBLANK(INNDATA!F451),"",F406*INNDATA!G451)</f>
        <v/>
      </c>
      <c r="L406" s="45" t="str">
        <f>IF(ISBLANK(INNDATA!F451),"",G406*INNDATA!I451)</f>
        <v/>
      </c>
      <c r="M406" s="45" t="str">
        <f>IF(ISBLANK(INNDATA!F451),"",H406*INNDATA!K451)</f>
        <v/>
      </c>
      <c r="N406" s="45" t="str">
        <f>IF(ISBLANK(INNDATA!F451),"",I406*INNDATA!M451)</f>
        <v/>
      </c>
      <c r="O406" s="45" t="str">
        <f>IF(ISBLANK(INNDATA!F451),"",J406*INNDATA!O451)</f>
        <v/>
      </c>
      <c r="P406" s="44" t="str">
        <f>IF(ISBLANK(INNDATA!F451),"",IF(INNDATA!C33="Ja",(K406/Beregninger!L29),(K406/Beregninger!C41)))</f>
        <v/>
      </c>
      <c r="Q406" s="45" t="str">
        <f>IF(ISBLANK(INNDATA!F451),"",IF(INNDATA!C33="Ja",(L406/Beregninger!L63),(L406/Beregninger!C75)))</f>
        <v/>
      </c>
      <c r="R406" s="45" t="str">
        <f>IF(ISBLANK(INNDATA!F451),"",IF(INNDATA!C33="Ja",(M406/Beregninger!L97),(M406/Beregninger!C109)))</f>
        <v/>
      </c>
      <c r="S406" s="45" t="str">
        <f>IF(ISBLANK(INNDATA!F451),"",IF(INNDATA!C33="Ja",(N406/Beregninger!L131),(N406/Beregninger!C143)))</f>
        <v/>
      </c>
      <c r="T406" s="46" t="str">
        <f>IF(ISBLANK(INNDATA!F451),"",IF(INNDATA!C33="Ja",(O406/Beregninger!L165),(O406/Beregninger!C177)))</f>
        <v/>
      </c>
      <c r="U406" s="82"/>
      <c r="V406" s="82"/>
      <c r="W406" s="82"/>
      <c r="X406" s="88"/>
    </row>
    <row r="407" spans="1:24" ht="11.25" customHeight="1">
      <c r="A407" s="88"/>
      <c r="B407" s="82"/>
      <c r="C407" s="84" t="str">
        <f>IF(ISBLANK(INNDATA!C452),"",INNDATA!C452)</f>
        <v/>
      </c>
      <c r="D407" s="213" t="str">
        <f>IF(ISBLANK(INNDATA!D452),"",INNDATA!D452)</f>
        <v/>
      </c>
      <c r="E407" s="214"/>
      <c r="F407" s="44" t="str">
        <f>IF(ISBLANK(INNDATA!F452),"",INNDATA!H452*INNDATA!F452)</f>
        <v/>
      </c>
      <c r="G407" s="45" t="str">
        <f>IF(ISBLANK(INNDATA!F452),"",INNDATA!J452*INNDATA!F452)</f>
        <v/>
      </c>
      <c r="H407" s="45" t="str">
        <f>IF(ISBLANK(INNDATA!F452),"",INNDATA!F452*INNDATA!L452)</f>
        <v/>
      </c>
      <c r="I407" s="45" t="str">
        <f>IF(ISBLANK(INNDATA!F452),"",INNDATA!F452*INNDATA!N452)</f>
        <v/>
      </c>
      <c r="J407" s="45" t="str">
        <f>IF(ISBLANK(INNDATA!F452),"",INNDATA!F452*INNDATA!P452)</f>
        <v/>
      </c>
      <c r="K407" s="44" t="str">
        <f>IF(ISBLANK(INNDATA!F452),"",F407*INNDATA!G452)</f>
        <v/>
      </c>
      <c r="L407" s="45" t="str">
        <f>IF(ISBLANK(INNDATA!F452),"",G407*INNDATA!I452)</f>
        <v/>
      </c>
      <c r="M407" s="45" t="str">
        <f>IF(ISBLANK(INNDATA!F452),"",H407*INNDATA!K452)</f>
        <v/>
      </c>
      <c r="N407" s="45" t="str">
        <f>IF(ISBLANK(INNDATA!F452),"",I407*INNDATA!M452)</f>
        <v/>
      </c>
      <c r="O407" s="45" t="str">
        <f>IF(ISBLANK(INNDATA!F452),"",J407*INNDATA!O452)</f>
        <v/>
      </c>
      <c r="P407" s="44" t="str">
        <f>IF(ISBLANK(INNDATA!F452),"",IF(INNDATA!C33="Ja",(K407/Beregninger!L29),(K407/Beregninger!C41)))</f>
        <v/>
      </c>
      <c r="Q407" s="45" t="str">
        <f>IF(ISBLANK(INNDATA!F452),"",IF(INNDATA!C33="Ja",(L407/Beregninger!L63),(L407/Beregninger!C75)))</f>
        <v/>
      </c>
      <c r="R407" s="45" t="str">
        <f>IF(ISBLANK(INNDATA!F452),"",IF(INNDATA!C33="Ja",(M407/Beregninger!L97),(M407/Beregninger!C109)))</f>
        <v/>
      </c>
      <c r="S407" s="45" t="str">
        <f>IF(ISBLANK(INNDATA!F452),"",IF(INNDATA!C33="Ja",(N407/Beregninger!L131),(N407/Beregninger!C143)))</f>
        <v/>
      </c>
      <c r="T407" s="46" t="str">
        <f>IF(ISBLANK(INNDATA!F452),"",IF(INNDATA!C33="Ja",(O407/Beregninger!L165),(O407/Beregninger!C177)))</f>
        <v/>
      </c>
      <c r="U407" s="82"/>
      <c r="V407" s="82"/>
      <c r="W407" s="82"/>
      <c r="X407" s="88"/>
    </row>
    <row r="408" spans="1:24" ht="11.25" customHeight="1">
      <c r="A408" s="88"/>
      <c r="B408" s="82"/>
      <c r="C408" s="84" t="str">
        <f>IF(ISBLANK(INNDATA!C453),"",INNDATA!C453)</f>
        <v/>
      </c>
      <c r="D408" s="213" t="str">
        <f>IF(ISBLANK(INNDATA!D453),"",INNDATA!D453)</f>
        <v/>
      </c>
      <c r="E408" s="214"/>
      <c r="F408" s="44" t="str">
        <f>IF(ISBLANK(INNDATA!F453),"",INNDATA!H453*INNDATA!F453)</f>
        <v/>
      </c>
      <c r="G408" s="45" t="str">
        <f>IF(ISBLANK(INNDATA!F453),"",INNDATA!J453*INNDATA!F453)</f>
        <v/>
      </c>
      <c r="H408" s="45" t="str">
        <f>IF(ISBLANK(INNDATA!F453),"",INNDATA!F453*INNDATA!L453)</f>
        <v/>
      </c>
      <c r="I408" s="45" t="str">
        <f>IF(ISBLANK(INNDATA!F453),"",INNDATA!F453*INNDATA!N453)</f>
        <v/>
      </c>
      <c r="J408" s="45" t="str">
        <f>IF(ISBLANK(INNDATA!F453),"",INNDATA!F453*INNDATA!P453)</f>
        <v/>
      </c>
      <c r="K408" s="44" t="str">
        <f>IF(ISBLANK(INNDATA!F453),"",F408*INNDATA!G453)</f>
        <v/>
      </c>
      <c r="L408" s="45" t="str">
        <f>IF(ISBLANK(INNDATA!F453),"",G408*INNDATA!I453)</f>
        <v/>
      </c>
      <c r="M408" s="45" t="str">
        <f>IF(ISBLANK(INNDATA!F453),"",H408*INNDATA!K453)</f>
        <v/>
      </c>
      <c r="N408" s="45" t="str">
        <f>IF(ISBLANK(INNDATA!F453),"",I408*INNDATA!M453)</f>
        <v/>
      </c>
      <c r="O408" s="45" t="str">
        <f>IF(ISBLANK(INNDATA!F453),"",J408*INNDATA!O453)</f>
        <v/>
      </c>
      <c r="P408" s="44" t="str">
        <f>IF(ISBLANK(INNDATA!F453),"",IF(INNDATA!C33="Ja",(K408/Beregninger!L29),(K408/Beregninger!C41)))</f>
        <v/>
      </c>
      <c r="Q408" s="45" t="str">
        <f>IF(ISBLANK(INNDATA!F453),"",IF(INNDATA!C33="Ja",(L408/Beregninger!L63),(L408/Beregninger!C75)))</f>
        <v/>
      </c>
      <c r="R408" s="45" t="str">
        <f>IF(ISBLANK(INNDATA!F453),"",IF(INNDATA!C33="Ja",(M408/Beregninger!L97),(M408/Beregninger!C109)))</f>
        <v/>
      </c>
      <c r="S408" s="45" t="str">
        <f>IF(ISBLANK(INNDATA!F453),"",IF(INNDATA!C33="Ja",(N408/Beregninger!L131),(N408/Beregninger!C143)))</f>
        <v/>
      </c>
      <c r="T408" s="46" t="str">
        <f>IF(ISBLANK(INNDATA!F453),"",IF(INNDATA!C33="Ja",(O408/Beregninger!L165),(O408/Beregninger!C177)))</f>
        <v/>
      </c>
      <c r="U408" s="82"/>
      <c r="V408" s="82"/>
      <c r="W408" s="82"/>
      <c r="X408" s="88"/>
    </row>
    <row r="409" spans="1:24" ht="11.25" customHeight="1">
      <c r="A409" s="88"/>
      <c r="B409" s="82"/>
      <c r="C409" s="84" t="str">
        <f>IF(ISBLANK(INNDATA!C454),"",INNDATA!C454)</f>
        <v/>
      </c>
      <c r="D409" s="213" t="str">
        <f>IF(ISBLANK(INNDATA!D454),"",INNDATA!D454)</f>
        <v/>
      </c>
      <c r="E409" s="214"/>
      <c r="F409" s="44" t="str">
        <f>IF(ISBLANK(INNDATA!F454),"",INNDATA!H454*INNDATA!F454)</f>
        <v/>
      </c>
      <c r="G409" s="45" t="str">
        <f>IF(ISBLANK(INNDATA!F454),"",INNDATA!J454*INNDATA!F454)</f>
        <v/>
      </c>
      <c r="H409" s="45" t="str">
        <f>IF(ISBLANK(INNDATA!F454),"",INNDATA!F454*INNDATA!L454)</f>
        <v/>
      </c>
      <c r="I409" s="45" t="str">
        <f>IF(ISBLANK(INNDATA!F454),"",INNDATA!F454*INNDATA!N454)</f>
        <v/>
      </c>
      <c r="J409" s="45" t="str">
        <f>IF(ISBLANK(INNDATA!F454),"",INNDATA!F454*INNDATA!P454)</f>
        <v/>
      </c>
      <c r="K409" s="44" t="str">
        <f>IF(ISBLANK(INNDATA!F454),"",F409*INNDATA!G454)</f>
        <v/>
      </c>
      <c r="L409" s="45" t="str">
        <f>IF(ISBLANK(INNDATA!F454),"",G409*INNDATA!I454)</f>
        <v/>
      </c>
      <c r="M409" s="45" t="str">
        <f>IF(ISBLANK(INNDATA!F454),"",H409*INNDATA!K454)</f>
        <v/>
      </c>
      <c r="N409" s="45" t="str">
        <f>IF(ISBLANK(INNDATA!F454),"",I409*INNDATA!M454)</f>
        <v/>
      </c>
      <c r="O409" s="45" t="str">
        <f>IF(ISBLANK(INNDATA!F454),"",J409*INNDATA!O454)</f>
        <v/>
      </c>
      <c r="P409" s="44" t="str">
        <f>IF(ISBLANK(INNDATA!F454),"",IF(INNDATA!C33="Ja",(K409/Beregninger!L29),(K409/Beregninger!C41)))</f>
        <v/>
      </c>
      <c r="Q409" s="45" t="str">
        <f>IF(ISBLANK(INNDATA!F454),"",IF(INNDATA!C33="Ja",(L409/Beregninger!L63),(L409/Beregninger!C75)))</f>
        <v/>
      </c>
      <c r="R409" s="45" t="str">
        <f>IF(ISBLANK(INNDATA!F454),"",IF(INNDATA!C33="Ja",(M409/Beregninger!L97),(M409/Beregninger!C109)))</f>
        <v/>
      </c>
      <c r="S409" s="45" t="str">
        <f>IF(ISBLANK(INNDATA!F454),"",IF(INNDATA!C33="Ja",(N409/Beregninger!L131),(N409/Beregninger!C143)))</f>
        <v/>
      </c>
      <c r="T409" s="46" t="str">
        <f>IF(ISBLANK(INNDATA!F454),"",IF(INNDATA!C33="Ja",(O409/Beregninger!L165),(O409/Beregninger!C177)))</f>
        <v/>
      </c>
      <c r="U409" s="82"/>
      <c r="V409" s="82"/>
      <c r="W409" s="82"/>
      <c r="X409" s="88"/>
    </row>
    <row r="410" spans="1:24" ht="11.25" customHeight="1">
      <c r="A410" s="88"/>
      <c r="B410" s="82"/>
      <c r="C410" s="84" t="str">
        <f>IF(ISBLANK(INNDATA!C455),"",INNDATA!C455)</f>
        <v/>
      </c>
      <c r="D410" s="213" t="str">
        <f>IF(ISBLANK(INNDATA!D455),"",INNDATA!D455)</f>
        <v/>
      </c>
      <c r="E410" s="214"/>
      <c r="F410" s="44" t="str">
        <f>IF(ISBLANK(INNDATA!F455),"",INNDATA!H455*INNDATA!F455)</f>
        <v/>
      </c>
      <c r="G410" s="45" t="str">
        <f>IF(ISBLANK(INNDATA!F455),"",INNDATA!J455*INNDATA!F455)</f>
        <v/>
      </c>
      <c r="H410" s="45" t="str">
        <f>IF(ISBLANK(INNDATA!F455),"",INNDATA!F455*INNDATA!L455)</f>
        <v/>
      </c>
      <c r="I410" s="45" t="str">
        <f>IF(ISBLANK(INNDATA!F455),"",INNDATA!F455*INNDATA!N455)</f>
        <v/>
      </c>
      <c r="J410" s="45" t="str">
        <f>IF(ISBLANK(INNDATA!F455),"",INNDATA!F455*INNDATA!P455)</f>
        <v/>
      </c>
      <c r="K410" s="44" t="str">
        <f>IF(ISBLANK(INNDATA!F455),"",F410*INNDATA!G455)</f>
        <v/>
      </c>
      <c r="L410" s="45" t="str">
        <f>IF(ISBLANK(INNDATA!F455),"",G410*INNDATA!I455)</f>
        <v/>
      </c>
      <c r="M410" s="45" t="str">
        <f>IF(ISBLANK(INNDATA!F455),"",H410*INNDATA!K455)</f>
        <v/>
      </c>
      <c r="N410" s="45" t="str">
        <f>IF(ISBLANK(INNDATA!F455),"",I410*INNDATA!M455)</f>
        <v/>
      </c>
      <c r="O410" s="45" t="str">
        <f>IF(ISBLANK(INNDATA!F455),"",J410*INNDATA!O455)</f>
        <v/>
      </c>
      <c r="P410" s="44" t="str">
        <f>IF(ISBLANK(INNDATA!F455),"",IF(INNDATA!C33="Ja",(K410/Beregninger!L29),(K410/Beregninger!C41)))</f>
        <v/>
      </c>
      <c r="Q410" s="45" t="str">
        <f>IF(ISBLANK(INNDATA!F455),"",IF(INNDATA!C33="Ja",(L410/Beregninger!L63),(L410/Beregninger!C75)))</f>
        <v/>
      </c>
      <c r="R410" s="45" t="str">
        <f>IF(ISBLANK(INNDATA!F455),"",IF(INNDATA!C33="Ja",(M410/Beregninger!L97),(M410/Beregninger!C109)))</f>
        <v/>
      </c>
      <c r="S410" s="45" t="str">
        <f>IF(ISBLANK(INNDATA!F455),"",IF(INNDATA!C33="Ja",(N410/Beregninger!L131),(N410/Beregninger!C143)))</f>
        <v/>
      </c>
      <c r="T410" s="46" t="str">
        <f>IF(ISBLANK(INNDATA!F455),"",IF(INNDATA!C33="Ja",(O410/Beregninger!L165),(O410/Beregninger!C177)))</f>
        <v/>
      </c>
      <c r="U410" s="82"/>
      <c r="V410" s="82"/>
      <c r="W410" s="82"/>
      <c r="X410" s="88"/>
    </row>
    <row r="411" spans="1:24" ht="11.25" customHeight="1">
      <c r="A411" s="88"/>
      <c r="B411" s="82"/>
      <c r="C411" s="84" t="str">
        <f>IF(ISBLANK(INNDATA!C456),"",INNDATA!C456)</f>
        <v/>
      </c>
      <c r="D411" s="213" t="str">
        <f>IF(ISBLANK(INNDATA!D456),"",INNDATA!D456)</f>
        <v/>
      </c>
      <c r="E411" s="214"/>
      <c r="F411" s="44" t="str">
        <f>IF(ISBLANK(INNDATA!F456),"",INNDATA!H456*INNDATA!F456)</f>
        <v/>
      </c>
      <c r="G411" s="45" t="str">
        <f>IF(ISBLANK(INNDATA!F456),"",INNDATA!J456*INNDATA!F456)</f>
        <v/>
      </c>
      <c r="H411" s="45" t="str">
        <f>IF(ISBLANK(INNDATA!F456),"",INNDATA!F456*INNDATA!L456)</f>
        <v/>
      </c>
      <c r="I411" s="45" t="str">
        <f>IF(ISBLANK(INNDATA!F456),"",INNDATA!F456*INNDATA!N456)</f>
        <v/>
      </c>
      <c r="J411" s="45" t="str">
        <f>IF(ISBLANK(INNDATA!F456),"",INNDATA!F456*INNDATA!P456)</f>
        <v/>
      </c>
      <c r="K411" s="44" t="str">
        <f>IF(ISBLANK(INNDATA!F456),"",F411*INNDATA!G456)</f>
        <v/>
      </c>
      <c r="L411" s="45" t="str">
        <f>IF(ISBLANK(INNDATA!F456),"",G411*INNDATA!I456)</f>
        <v/>
      </c>
      <c r="M411" s="45" t="str">
        <f>IF(ISBLANK(INNDATA!F456),"",H411*INNDATA!K456)</f>
        <v/>
      </c>
      <c r="N411" s="45" t="str">
        <f>IF(ISBLANK(INNDATA!F456),"",I411*INNDATA!M456)</f>
        <v/>
      </c>
      <c r="O411" s="45" t="str">
        <f>IF(ISBLANK(INNDATA!F456),"",J411*INNDATA!O456)</f>
        <v/>
      </c>
      <c r="P411" s="44" t="str">
        <f>IF(ISBLANK(INNDATA!F456),"",IF(INNDATA!C33="Ja",(K411/Beregninger!L29),(K411/Beregninger!C41)))</f>
        <v/>
      </c>
      <c r="Q411" s="45" t="str">
        <f>IF(ISBLANK(INNDATA!F456),"",IF(INNDATA!C33="Ja",(L411/Beregninger!L63),(L411/Beregninger!C75)))</f>
        <v/>
      </c>
      <c r="R411" s="45" t="str">
        <f>IF(ISBLANK(INNDATA!F456),"",IF(INNDATA!C33="Ja",(M411/Beregninger!L97),(M411/Beregninger!C109)))</f>
        <v/>
      </c>
      <c r="S411" s="45" t="str">
        <f>IF(ISBLANK(INNDATA!F456),"",IF(INNDATA!C33="Ja",(N411/Beregninger!L131),(N411/Beregninger!C143)))</f>
        <v/>
      </c>
      <c r="T411" s="46" t="str">
        <f>IF(ISBLANK(INNDATA!F456),"",IF(INNDATA!C33="Ja",(O411/Beregninger!L165),(O411/Beregninger!C177)))</f>
        <v/>
      </c>
      <c r="U411" s="82"/>
      <c r="V411" s="82"/>
      <c r="W411" s="82"/>
      <c r="X411" s="88"/>
    </row>
    <row r="412" spans="1:24" ht="11.25" customHeight="1">
      <c r="A412" s="88"/>
      <c r="B412" s="82"/>
      <c r="C412" s="84" t="str">
        <f>IF(ISBLANK(INNDATA!C457),"",INNDATA!C457)</f>
        <v/>
      </c>
      <c r="D412" s="213" t="str">
        <f>IF(ISBLANK(INNDATA!D457),"",INNDATA!D457)</f>
        <v/>
      </c>
      <c r="E412" s="214"/>
      <c r="F412" s="44" t="str">
        <f>IF(ISBLANK(INNDATA!F457),"",INNDATA!H457*INNDATA!F457)</f>
        <v/>
      </c>
      <c r="G412" s="45" t="str">
        <f>IF(ISBLANK(INNDATA!F457),"",INNDATA!J457*INNDATA!F457)</f>
        <v/>
      </c>
      <c r="H412" s="45" t="str">
        <f>IF(ISBLANK(INNDATA!F457),"",INNDATA!F457*INNDATA!L457)</f>
        <v/>
      </c>
      <c r="I412" s="45" t="str">
        <f>IF(ISBLANK(INNDATA!F457),"",INNDATA!F457*INNDATA!N457)</f>
        <v/>
      </c>
      <c r="J412" s="45" t="str">
        <f>IF(ISBLANK(INNDATA!F457),"",INNDATA!F457*INNDATA!P457)</f>
        <v/>
      </c>
      <c r="K412" s="44" t="str">
        <f>IF(ISBLANK(INNDATA!F457),"",F412*INNDATA!G457)</f>
        <v/>
      </c>
      <c r="L412" s="45" t="str">
        <f>IF(ISBLANK(INNDATA!F457),"",G412*INNDATA!I457)</f>
        <v/>
      </c>
      <c r="M412" s="45" t="str">
        <f>IF(ISBLANK(INNDATA!F457),"",H412*INNDATA!K457)</f>
        <v/>
      </c>
      <c r="N412" s="45" t="str">
        <f>IF(ISBLANK(INNDATA!F457),"",I412*INNDATA!M457)</f>
        <v/>
      </c>
      <c r="O412" s="45" t="str">
        <f>IF(ISBLANK(INNDATA!F457),"",J412*INNDATA!O457)</f>
        <v/>
      </c>
      <c r="P412" s="44" t="str">
        <f>IF(ISBLANK(INNDATA!F457),"",IF(INNDATA!C33="Ja",(K412/Beregninger!L29),(K412/Beregninger!C41)))</f>
        <v/>
      </c>
      <c r="Q412" s="45" t="str">
        <f>IF(ISBLANK(INNDATA!F457),"",IF(INNDATA!C33="Ja",(L412/Beregninger!L63),(L412/Beregninger!C75)))</f>
        <v/>
      </c>
      <c r="R412" s="45" t="str">
        <f>IF(ISBLANK(INNDATA!F457),"",IF(INNDATA!C33="Ja",(M412/Beregninger!L97),(M412/Beregninger!C109)))</f>
        <v/>
      </c>
      <c r="S412" s="45" t="str">
        <f>IF(ISBLANK(INNDATA!F457),"",IF(INNDATA!C33="Ja",(N412/Beregninger!L131),(N412/Beregninger!C143)))</f>
        <v/>
      </c>
      <c r="T412" s="46" t="str">
        <f>IF(ISBLANK(INNDATA!F457),"",IF(INNDATA!C33="Ja",(O412/Beregninger!L165),(O412/Beregninger!C177)))</f>
        <v/>
      </c>
      <c r="U412" s="82"/>
      <c r="V412" s="82"/>
      <c r="W412" s="82"/>
      <c r="X412" s="88"/>
    </row>
    <row r="413" spans="1:24" ht="11.25" customHeight="1">
      <c r="A413" s="88"/>
      <c r="B413" s="82"/>
      <c r="C413" s="84" t="str">
        <f>IF(ISBLANK(INNDATA!C458),"",INNDATA!C458)</f>
        <v/>
      </c>
      <c r="D413" s="213" t="str">
        <f>IF(ISBLANK(INNDATA!D458),"",INNDATA!D458)</f>
        <v/>
      </c>
      <c r="E413" s="214"/>
      <c r="F413" s="44" t="str">
        <f>IF(ISBLANK(INNDATA!F458),"",INNDATA!H458*INNDATA!F458)</f>
        <v/>
      </c>
      <c r="G413" s="45" t="str">
        <f>IF(ISBLANK(INNDATA!F458),"",INNDATA!J458*INNDATA!F458)</f>
        <v/>
      </c>
      <c r="H413" s="45" t="str">
        <f>IF(ISBLANK(INNDATA!F458),"",INNDATA!F458*INNDATA!L458)</f>
        <v/>
      </c>
      <c r="I413" s="45" t="str">
        <f>IF(ISBLANK(INNDATA!F458),"",INNDATA!F458*INNDATA!N458)</f>
        <v/>
      </c>
      <c r="J413" s="45" t="str">
        <f>IF(ISBLANK(INNDATA!F458),"",INNDATA!F458*INNDATA!P458)</f>
        <v/>
      </c>
      <c r="K413" s="44" t="str">
        <f>IF(ISBLANK(INNDATA!F458),"",F413*INNDATA!G458)</f>
        <v/>
      </c>
      <c r="L413" s="45" t="str">
        <f>IF(ISBLANK(INNDATA!F458),"",G413*INNDATA!I458)</f>
        <v/>
      </c>
      <c r="M413" s="45" t="str">
        <f>IF(ISBLANK(INNDATA!F458),"",H413*INNDATA!K458)</f>
        <v/>
      </c>
      <c r="N413" s="45" t="str">
        <f>IF(ISBLANK(INNDATA!F458),"",I413*INNDATA!M458)</f>
        <v/>
      </c>
      <c r="O413" s="45" t="str">
        <f>IF(ISBLANK(INNDATA!F458),"",J413*INNDATA!O458)</f>
        <v/>
      </c>
      <c r="P413" s="44" t="str">
        <f>IF(ISBLANK(INNDATA!F458),"",IF(INNDATA!C33="Ja",(K413/Beregninger!L29),(K413/Beregninger!C41)))</f>
        <v/>
      </c>
      <c r="Q413" s="45" t="str">
        <f>IF(ISBLANK(INNDATA!F458),"",IF(INNDATA!C33="Ja",(L413/Beregninger!L63),(L413/Beregninger!C75)))</f>
        <v/>
      </c>
      <c r="R413" s="45" t="str">
        <f>IF(ISBLANK(INNDATA!F458),"",IF(INNDATA!C33="Ja",(M413/Beregninger!L97),(M413/Beregninger!C109)))</f>
        <v/>
      </c>
      <c r="S413" s="45" t="str">
        <f>IF(ISBLANK(INNDATA!F458),"",IF(INNDATA!C33="Ja",(N413/Beregninger!L131),(N413/Beregninger!C143)))</f>
        <v/>
      </c>
      <c r="T413" s="46" t="str">
        <f>IF(ISBLANK(INNDATA!F458),"",IF(INNDATA!C33="Ja",(O413/Beregninger!L165),(O413/Beregninger!C177)))</f>
        <v/>
      </c>
      <c r="U413" s="82"/>
      <c r="V413" s="82"/>
      <c r="W413" s="82"/>
      <c r="X413" s="88"/>
    </row>
    <row r="414" spans="1:24" ht="11.25" customHeight="1">
      <c r="A414" s="88"/>
      <c r="B414" s="82"/>
      <c r="C414" s="84" t="str">
        <f>IF(ISBLANK(INNDATA!C459),"",INNDATA!C459)</f>
        <v/>
      </c>
      <c r="D414" s="213" t="str">
        <f>IF(ISBLANK(INNDATA!D459),"",INNDATA!D459)</f>
        <v/>
      </c>
      <c r="E414" s="214"/>
      <c r="F414" s="44" t="str">
        <f>IF(ISBLANK(INNDATA!F459),"",INNDATA!H459*INNDATA!F459)</f>
        <v/>
      </c>
      <c r="G414" s="45" t="str">
        <f>IF(ISBLANK(INNDATA!F459),"",INNDATA!J459*INNDATA!F459)</f>
        <v/>
      </c>
      <c r="H414" s="45" t="str">
        <f>IF(ISBLANK(INNDATA!F459),"",INNDATA!F459*INNDATA!L459)</f>
        <v/>
      </c>
      <c r="I414" s="45" t="str">
        <f>IF(ISBLANK(INNDATA!F459),"",INNDATA!F459*INNDATA!N459)</f>
        <v/>
      </c>
      <c r="J414" s="45" t="str">
        <f>IF(ISBLANK(INNDATA!F459),"",INNDATA!F459*INNDATA!P459)</f>
        <v/>
      </c>
      <c r="K414" s="44" t="str">
        <f>IF(ISBLANK(INNDATA!F459),"",F414*INNDATA!G459)</f>
        <v/>
      </c>
      <c r="L414" s="45" t="str">
        <f>IF(ISBLANK(INNDATA!F459),"",G414*INNDATA!I459)</f>
        <v/>
      </c>
      <c r="M414" s="45" t="str">
        <f>IF(ISBLANK(INNDATA!F459),"",H414*INNDATA!K459)</f>
        <v/>
      </c>
      <c r="N414" s="45" t="str">
        <f>IF(ISBLANK(INNDATA!F459),"",I414*INNDATA!M459)</f>
        <v/>
      </c>
      <c r="O414" s="45" t="str">
        <f>IF(ISBLANK(INNDATA!F459),"",J414*INNDATA!O459)</f>
        <v/>
      </c>
      <c r="P414" s="44" t="str">
        <f>IF(ISBLANK(INNDATA!F459),"",IF(INNDATA!C33="Ja",(K414/Beregninger!L29),(K414/Beregninger!C41)))</f>
        <v/>
      </c>
      <c r="Q414" s="45" t="str">
        <f>IF(ISBLANK(INNDATA!F459),"",IF(INNDATA!C33="Ja",(L414/Beregninger!L63),(L414/Beregninger!C75)))</f>
        <v/>
      </c>
      <c r="R414" s="45" t="str">
        <f>IF(ISBLANK(INNDATA!F459),"",IF(INNDATA!C33="Ja",(M414/Beregninger!L97),(M414/Beregninger!C109)))</f>
        <v/>
      </c>
      <c r="S414" s="45" t="str">
        <f>IF(ISBLANK(INNDATA!F459),"",IF(INNDATA!C33="Ja",(N414/Beregninger!L131),(N414/Beregninger!C143)))</f>
        <v/>
      </c>
      <c r="T414" s="46" t="str">
        <f>IF(ISBLANK(INNDATA!F459),"",IF(INNDATA!C33="Ja",(O414/Beregninger!L165),(O414/Beregninger!C177)))</f>
        <v/>
      </c>
      <c r="U414" s="82"/>
      <c r="V414" s="82"/>
      <c r="W414" s="82"/>
      <c r="X414" s="88"/>
    </row>
    <row r="415" spans="1:24" ht="11.25" customHeight="1">
      <c r="A415" s="88"/>
      <c r="B415" s="82"/>
      <c r="C415" s="84" t="str">
        <f>IF(ISBLANK(INNDATA!C460),"",INNDATA!C460)</f>
        <v/>
      </c>
      <c r="D415" s="213" t="str">
        <f>IF(ISBLANK(INNDATA!D460),"",INNDATA!D460)</f>
        <v/>
      </c>
      <c r="E415" s="214"/>
      <c r="F415" s="44" t="str">
        <f>IF(ISBLANK(INNDATA!F460),"",INNDATA!H460*INNDATA!F460)</f>
        <v/>
      </c>
      <c r="G415" s="45" t="str">
        <f>IF(ISBLANK(INNDATA!F460),"",INNDATA!J460*INNDATA!F460)</f>
        <v/>
      </c>
      <c r="H415" s="45" t="str">
        <f>IF(ISBLANK(INNDATA!F460),"",INNDATA!F460*INNDATA!L460)</f>
        <v/>
      </c>
      <c r="I415" s="45" t="str">
        <f>IF(ISBLANK(INNDATA!F460),"",INNDATA!F460*INNDATA!N460)</f>
        <v/>
      </c>
      <c r="J415" s="45" t="str">
        <f>IF(ISBLANK(INNDATA!F460),"",INNDATA!F460*INNDATA!P460)</f>
        <v/>
      </c>
      <c r="K415" s="44" t="str">
        <f>IF(ISBLANK(INNDATA!F460),"",F415*INNDATA!G460)</f>
        <v/>
      </c>
      <c r="L415" s="45" t="str">
        <f>IF(ISBLANK(INNDATA!F460),"",G415*INNDATA!I460)</f>
        <v/>
      </c>
      <c r="M415" s="45" t="str">
        <f>IF(ISBLANK(INNDATA!F460),"",H415*INNDATA!K460)</f>
        <v/>
      </c>
      <c r="N415" s="45" t="str">
        <f>IF(ISBLANK(INNDATA!F460),"",I415*INNDATA!M460)</f>
        <v/>
      </c>
      <c r="O415" s="45" t="str">
        <f>IF(ISBLANK(INNDATA!F460),"",J415*INNDATA!O460)</f>
        <v/>
      </c>
      <c r="P415" s="44" t="str">
        <f>IF(ISBLANK(INNDATA!F460),"",IF(INNDATA!C33="Ja",(K415/Beregninger!L29),(K415/Beregninger!C41)))</f>
        <v/>
      </c>
      <c r="Q415" s="45" t="str">
        <f>IF(ISBLANK(INNDATA!F460),"",IF(INNDATA!C33="Ja",(L415/Beregninger!L63),(L415/Beregninger!C75)))</f>
        <v/>
      </c>
      <c r="R415" s="45" t="str">
        <f>IF(ISBLANK(INNDATA!F460),"",IF(INNDATA!C33="Ja",(M415/Beregninger!L97),(M415/Beregninger!C109)))</f>
        <v/>
      </c>
      <c r="S415" s="45" t="str">
        <f>IF(ISBLANK(INNDATA!F460),"",IF(INNDATA!C33="Ja",(N415/Beregninger!L131),(N415/Beregninger!C143)))</f>
        <v/>
      </c>
      <c r="T415" s="46" t="str">
        <f>IF(ISBLANK(INNDATA!F460),"",IF(INNDATA!C33="Ja",(O415/Beregninger!L165),(O415/Beregninger!C177)))</f>
        <v/>
      </c>
      <c r="U415" s="82"/>
      <c r="V415" s="82"/>
      <c r="W415" s="82"/>
      <c r="X415" s="88"/>
    </row>
    <row r="416" spans="1:24" ht="11.25" customHeight="1">
      <c r="A416" s="88"/>
      <c r="B416" s="82"/>
      <c r="C416" s="84" t="str">
        <f>IF(ISBLANK(INNDATA!C461),"",INNDATA!C461)</f>
        <v/>
      </c>
      <c r="D416" s="213" t="str">
        <f>IF(ISBLANK(INNDATA!D461),"",INNDATA!D461)</f>
        <v/>
      </c>
      <c r="E416" s="214"/>
      <c r="F416" s="44" t="str">
        <f>IF(ISBLANK(INNDATA!F461),"",INNDATA!H461*INNDATA!F461)</f>
        <v/>
      </c>
      <c r="G416" s="45" t="str">
        <f>IF(ISBLANK(INNDATA!F461),"",INNDATA!J461*INNDATA!F461)</f>
        <v/>
      </c>
      <c r="H416" s="45" t="str">
        <f>IF(ISBLANK(INNDATA!F461),"",INNDATA!F461*INNDATA!L461)</f>
        <v/>
      </c>
      <c r="I416" s="45" t="str">
        <f>IF(ISBLANK(INNDATA!F461),"",INNDATA!F461*INNDATA!N461)</f>
        <v/>
      </c>
      <c r="J416" s="45" t="str">
        <f>IF(ISBLANK(INNDATA!F461),"",INNDATA!F461*INNDATA!P461)</f>
        <v/>
      </c>
      <c r="K416" s="44" t="str">
        <f>IF(ISBLANK(INNDATA!F461),"",F416*INNDATA!G461)</f>
        <v/>
      </c>
      <c r="L416" s="45" t="str">
        <f>IF(ISBLANK(INNDATA!F461),"",G416*INNDATA!I461)</f>
        <v/>
      </c>
      <c r="M416" s="45" t="str">
        <f>IF(ISBLANK(INNDATA!F461),"",H416*INNDATA!K461)</f>
        <v/>
      </c>
      <c r="N416" s="45" t="str">
        <f>IF(ISBLANK(INNDATA!F461),"",I416*INNDATA!M461)</f>
        <v/>
      </c>
      <c r="O416" s="45" t="str">
        <f>IF(ISBLANK(INNDATA!F461),"",J416*INNDATA!O461)</f>
        <v/>
      </c>
      <c r="P416" s="44" t="str">
        <f>IF(ISBLANK(INNDATA!F461),"",IF(INNDATA!C33="Ja",(K416/Beregninger!L29),(K416/Beregninger!C41)))</f>
        <v/>
      </c>
      <c r="Q416" s="45" t="str">
        <f>IF(ISBLANK(INNDATA!F461),"",IF(INNDATA!C33="Ja",(L416/Beregninger!L63),(L416/Beregninger!C75)))</f>
        <v/>
      </c>
      <c r="R416" s="45" t="str">
        <f>IF(ISBLANK(INNDATA!F461),"",IF(INNDATA!C33="Ja",(M416/Beregninger!L97),(M416/Beregninger!C109)))</f>
        <v/>
      </c>
      <c r="S416" s="45" t="str">
        <f>IF(ISBLANK(INNDATA!F461),"",IF(INNDATA!C33="Ja",(N416/Beregninger!L131),(N416/Beregninger!C143)))</f>
        <v/>
      </c>
      <c r="T416" s="46" t="str">
        <f>IF(ISBLANK(INNDATA!F461),"",IF(INNDATA!C33="Ja",(O416/Beregninger!L165),(O416/Beregninger!C177)))</f>
        <v/>
      </c>
      <c r="U416" s="82"/>
      <c r="V416" s="82"/>
      <c r="W416" s="82"/>
      <c r="X416" s="88"/>
    </row>
    <row r="417" spans="1:24" ht="11.25" customHeight="1">
      <c r="A417" s="88"/>
      <c r="B417" s="82"/>
      <c r="C417" s="84" t="str">
        <f>IF(ISBLANK(INNDATA!C462),"",INNDATA!C462)</f>
        <v/>
      </c>
      <c r="D417" s="213" t="str">
        <f>IF(ISBLANK(INNDATA!D462),"",INNDATA!D462)</f>
        <v/>
      </c>
      <c r="E417" s="214"/>
      <c r="F417" s="44" t="str">
        <f>IF(ISBLANK(INNDATA!F462),"",INNDATA!H462*INNDATA!F462)</f>
        <v/>
      </c>
      <c r="G417" s="45" t="str">
        <f>IF(ISBLANK(INNDATA!F462),"",INNDATA!J462*INNDATA!F462)</f>
        <v/>
      </c>
      <c r="H417" s="45" t="str">
        <f>IF(ISBLANK(INNDATA!F462),"",INNDATA!F462*INNDATA!L462)</f>
        <v/>
      </c>
      <c r="I417" s="45" t="str">
        <f>IF(ISBLANK(INNDATA!F462),"",INNDATA!F462*INNDATA!N462)</f>
        <v/>
      </c>
      <c r="J417" s="45" t="str">
        <f>IF(ISBLANK(INNDATA!F462),"",INNDATA!F462*INNDATA!P462)</f>
        <v/>
      </c>
      <c r="K417" s="44" t="str">
        <f>IF(ISBLANK(INNDATA!F462),"",F417*INNDATA!G462)</f>
        <v/>
      </c>
      <c r="L417" s="45" t="str">
        <f>IF(ISBLANK(INNDATA!F462),"",G417*INNDATA!I462)</f>
        <v/>
      </c>
      <c r="M417" s="45" t="str">
        <f>IF(ISBLANK(INNDATA!F462),"",H417*INNDATA!K462)</f>
        <v/>
      </c>
      <c r="N417" s="45" t="str">
        <f>IF(ISBLANK(INNDATA!F462),"",I417*INNDATA!M462)</f>
        <v/>
      </c>
      <c r="O417" s="45" t="str">
        <f>IF(ISBLANK(INNDATA!F462),"",J417*INNDATA!O462)</f>
        <v/>
      </c>
      <c r="P417" s="44" t="str">
        <f>IF(ISBLANK(INNDATA!F462),"",IF(INNDATA!C33="Ja",(K417/Beregninger!L29),(K417/Beregninger!C41)))</f>
        <v/>
      </c>
      <c r="Q417" s="45" t="str">
        <f>IF(ISBLANK(INNDATA!F462),"",IF(INNDATA!C33="Ja",(L417/Beregninger!L63),(L417/Beregninger!C75)))</f>
        <v/>
      </c>
      <c r="R417" s="45" t="str">
        <f>IF(ISBLANK(INNDATA!F462),"",IF(INNDATA!C33="Ja",(M417/Beregninger!L97),(M417/Beregninger!C109)))</f>
        <v/>
      </c>
      <c r="S417" s="45" t="str">
        <f>IF(ISBLANK(INNDATA!F462),"",IF(INNDATA!C33="Ja",(N417/Beregninger!L131),(N417/Beregninger!C143)))</f>
        <v/>
      </c>
      <c r="T417" s="46" t="str">
        <f>IF(ISBLANK(INNDATA!F462),"",IF(INNDATA!C33="Ja",(O417/Beregninger!L165),(O417/Beregninger!C177)))</f>
        <v/>
      </c>
      <c r="U417" s="82"/>
      <c r="V417" s="82"/>
      <c r="W417" s="82"/>
      <c r="X417" s="88"/>
    </row>
    <row r="418" spans="1:24" ht="11.25" customHeight="1">
      <c r="A418" s="88"/>
      <c r="B418" s="82"/>
      <c r="C418" s="84" t="str">
        <f>IF(ISBLANK(INNDATA!C463),"",INNDATA!C463)</f>
        <v/>
      </c>
      <c r="D418" s="213" t="str">
        <f>IF(ISBLANK(INNDATA!D463),"",INNDATA!D463)</f>
        <v/>
      </c>
      <c r="E418" s="214"/>
      <c r="F418" s="44" t="str">
        <f>IF(ISBLANK(INNDATA!F463),"",INNDATA!H463*INNDATA!F463)</f>
        <v/>
      </c>
      <c r="G418" s="45" t="str">
        <f>IF(ISBLANK(INNDATA!F463),"",INNDATA!J463*INNDATA!F463)</f>
        <v/>
      </c>
      <c r="H418" s="45" t="str">
        <f>IF(ISBLANK(INNDATA!F463),"",INNDATA!F463*INNDATA!L463)</f>
        <v/>
      </c>
      <c r="I418" s="45" t="str">
        <f>IF(ISBLANK(INNDATA!F463),"",INNDATA!F463*INNDATA!N463)</f>
        <v/>
      </c>
      <c r="J418" s="45" t="str">
        <f>IF(ISBLANK(INNDATA!F463),"",INNDATA!F463*INNDATA!P463)</f>
        <v/>
      </c>
      <c r="K418" s="44" t="str">
        <f>IF(ISBLANK(INNDATA!F463),"",F418*INNDATA!G463)</f>
        <v/>
      </c>
      <c r="L418" s="45" t="str">
        <f>IF(ISBLANK(INNDATA!F463),"",G418*INNDATA!I463)</f>
        <v/>
      </c>
      <c r="M418" s="45" t="str">
        <f>IF(ISBLANK(INNDATA!F463),"",H418*INNDATA!K463)</f>
        <v/>
      </c>
      <c r="N418" s="45" t="str">
        <f>IF(ISBLANK(INNDATA!F463),"",I418*INNDATA!M463)</f>
        <v/>
      </c>
      <c r="O418" s="45" t="str">
        <f>IF(ISBLANK(INNDATA!F463),"",J418*INNDATA!O463)</f>
        <v/>
      </c>
      <c r="P418" s="44" t="str">
        <f>IF(ISBLANK(INNDATA!F463),"",IF(INNDATA!C33="Ja",(K418/Beregninger!L29),(K418/Beregninger!C41)))</f>
        <v/>
      </c>
      <c r="Q418" s="45" t="str">
        <f>IF(ISBLANK(INNDATA!F463),"",IF(INNDATA!C33="Ja",(L418/Beregninger!L63),(L418/Beregninger!C75)))</f>
        <v/>
      </c>
      <c r="R418" s="45" t="str">
        <f>IF(ISBLANK(INNDATA!F463),"",IF(INNDATA!C33="Ja",(M418/Beregninger!L97),(M418/Beregninger!C109)))</f>
        <v/>
      </c>
      <c r="S418" s="45" t="str">
        <f>IF(ISBLANK(INNDATA!F463),"",IF(INNDATA!C33="Ja",(N418/Beregninger!L131),(N418/Beregninger!C143)))</f>
        <v/>
      </c>
      <c r="T418" s="46" t="str">
        <f>IF(ISBLANK(INNDATA!F463),"",IF(INNDATA!C33="Ja",(O418/Beregninger!L165),(O418/Beregninger!C177)))</f>
        <v/>
      </c>
      <c r="U418" s="82"/>
      <c r="V418" s="82"/>
      <c r="W418" s="82"/>
      <c r="X418" s="88"/>
    </row>
    <row r="419" spans="1:24" ht="11.25" customHeight="1">
      <c r="A419" s="88"/>
      <c r="B419" s="82"/>
      <c r="C419" s="84" t="str">
        <f>IF(ISBLANK(INNDATA!C464),"",INNDATA!C464)</f>
        <v/>
      </c>
      <c r="D419" s="213" t="str">
        <f>IF(ISBLANK(INNDATA!D464),"",INNDATA!D464)</f>
        <v/>
      </c>
      <c r="E419" s="214"/>
      <c r="F419" s="44" t="str">
        <f>IF(ISBLANK(INNDATA!F464),"",INNDATA!H464*INNDATA!F464)</f>
        <v/>
      </c>
      <c r="G419" s="45" t="str">
        <f>IF(ISBLANK(INNDATA!F464),"",INNDATA!J464*INNDATA!F464)</f>
        <v/>
      </c>
      <c r="H419" s="45" t="str">
        <f>IF(ISBLANK(INNDATA!F464),"",INNDATA!F464*INNDATA!L464)</f>
        <v/>
      </c>
      <c r="I419" s="45" t="str">
        <f>IF(ISBLANK(INNDATA!F464),"",INNDATA!F464*INNDATA!N464)</f>
        <v/>
      </c>
      <c r="J419" s="45" t="str">
        <f>IF(ISBLANK(INNDATA!F464),"",INNDATA!F464*INNDATA!P464)</f>
        <v/>
      </c>
      <c r="K419" s="44" t="str">
        <f>IF(ISBLANK(INNDATA!F464),"",F419*INNDATA!G464)</f>
        <v/>
      </c>
      <c r="L419" s="45" t="str">
        <f>IF(ISBLANK(INNDATA!F464),"",G419*INNDATA!I464)</f>
        <v/>
      </c>
      <c r="M419" s="45" t="str">
        <f>IF(ISBLANK(INNDATA!F464),"",H419*INNDATA!K464)</f>
        <v/>
      </c>
      <c r="N419" s="45" t="str">
        <f>IF(ISBLANK(INNDATA!F464),"",I419*INNDATA!M464)</f>
        <v/>
      </c>
      <c r="O419" s="45" t="str">
        <f>IF(ISBLANK(INNDATA!F464),"",J419*INNDATA!O464)</f>
        <v/>
      </c>
      <c r="P419" s="44" t="str">
        <f>IF(ISBLANK(INNDATA!F464),"",IF(INNDATA!C33="Ja",(K419/Beregninger!L29),(K419/Beregninger!C41)))</f>
        <v/>
      </c>
      <c r="Q419" s="45" t="str">
        <f>IF(ISBLANK(INNDATA!F464),"",IF(INNDATA!C33="Ja",(L419/Beregninger!L63),(L419/Beregninger!C75)))</f>
        <v/>
      </c>
      <c r="R419" s="45" t="str">
        <f>IF(ISBLANK(INNDATA!F464),"",IF(INNDATA!C33="Ja",(M419/Beregninger!L97),(M419/Beregninger!C109)))</f>
        <v/>
      </c>
      <c r="S419" s="45" t="str">
        <f>IF(ISBLANK(INNDATA!F464),"",IF(INNDATA!C33="Ja",(N419/Beregninger!L131),(N419/Beregninger!C143)))</f>
        <v/>
      </c>
      <c r="T419" s="46" t="str">
        <f>IF(ISBLANK(INNDATA!F464),"",IF(INNDATA!C33="Ja",(O419/Beregninger!L165),(O419/Beregninger!C177)))</f>
        <v/>
      </c>
      <c r="U419" s="82"/>
      <c r="V419" s="82"/>
      <c r="W419" s="82"/>
      <c r="X419" s="88"/>
    </row>
    <row r="420" spans="1:24" ht="11.25" customHeight="1">
      <c r="A420" s="88"/>
      <c r="B420" s="82"/>
      <c r="C420" s="84" t="str">
        <f>IF(ISBLANK(INNDATA!C465),"",INNDATA!C465)</f>
        <v/>
      </c>
      <c r="D420" s="213" t="str">
        <f>IF(ISBLANK(INNDATA!D465),"",INNDATA!D465)</f>
        <v/>
      </c>
      <c r="E420" s="214"/>
      <c r="F420" s="44" t="str">
        <f>IF(ISBLANK(INNDATA!F465),"",INNDATA!H465*INNDATA!F465)</f>
        <v/>
      </c>
      <c r="G420" s="45" t="str">
        <f>IF(ISBLANK(INNDATA!F465),"",INNDATA!J465*INNDATA!F465)</f>
        <v/>
      </c>
      <c r="H420" s="45" t="str">
        <f>IF(ISBLANK(INNDATA!F465),"",INNDATA!F465*INNDATA!L465)</f>
        <v/>
      </c>
      <c r="I420" s="45" t="str">
        <f>IF(ISBLANK(INNDATA!F465),"",INNDATA!F465*INNDATA!N465)</f>
        <v/>
      </c>
      <c r="J420" s="45" t="str">
        <f>IF(ISBLANK(INNDATA!F465),"",INNDATA!F465*INNDATA!P465)</f>
        <v/>
      </c>
      <c r="K420" s="44" t="str">
        <f>IF(ISBLANK(INNDATA!F465),"",F420*INNDATA!G465)</f>
        <v/>
      </c>
      <c r="L420" s="45" t="str">
        <f>IF(ISBLANK(INNDATA!F465),"",G420*INNDATA!I465)</f>
        <v/>
      </c>
      <c r="M420" s="45" t="str">
        <f>IF(ISBLANK(INNDATA!F465),"",H420*INNDATA!K465)</f>
        <v/>
      </c>
      <c r="N420" s="45" t="str">
        <f>IF(ISBLANK(INNDATA!F465),"",I420*INNDATA!M465)</f>
        <v/>
      </c>
      <c r="O420" s="45" t="str">
        <f>IF(ISBLANK(INNDATA!F465),"",J420*INNDATA!O465)</f>
        <v/>
      </c>
      <c r="P420" s="44" t="str">
        <f>IF(ISBLANK(INNDATA!F465),"",IF(INNDATA!C33="Ja",(K420/Beregninger!L29),(K420/Beregninger!C41)))</f>
        <v/>
      </c>
      <c r="Q420" s="45" t="str">
        <f>IF(ISBLANK(INNDATA!F465),"",IF(INNDATA!C33="Ja",(L420/Beregninger!L63),(L420/Beregninger!C75)))</f>
        <v/>
      </c>
      <c r="R420" s="45" t="str">
        <f>IF(ISBLANK(INNDATA!F465),"",IF(INNDATA!C33="Ja",(M420/Beregninger!L97),(M420/Beregninger!C109)))</f>
        <v/>
      </c>
      <c r="S420" s="45" t="str">
        <f>IF(ISBLANK(INNDATA!F465),"",IF(INNDATA!C33="Ja",(N420/Beregninger!L131),(N420/Beregninger!C143)))</f>
        <v/>
      </c>
      <c r="T420" s="46" t="str">
        <f>IF(ISBLANK(INNDATA!F465),"",IF(INNDATA!C33="Ja",(O420/Beregninger!L165),(O420/Beregninger!C177)))</f>
        <v/>
      </c>
      <c r="U420" s="82"/>
      <c r="V420" s="82"/>
      <c r="W420" s="82"/>
      <c r="X420" s="88"/>
    </row>
    <row r="421" spans="1:24" ht="11.25" customHeight="1">
      <c r="A421" s="88"/>
      <c r="B421" s="82"/>
      <c r="C421" s="84" t="str">
        <f>IF(ISBLANK(INNDATA!C466),"",INNDATA!C466)</f>
        <v/>
      </c>
      <c r="D421" s="213" t="str">
        <f>IF(ISBLANK(INNDATA!D466),"",INNDATA!D466)</f>
        <v/>
      </c>
      <c r="E421" s="214"/>
      <c r="F421" s="44" t="str">
        <f>IF(ISBLANK(INNDATA!F466),"",INNDATA!H466*INNDATA!F466)</f>
        <v/>
      </c>
      <c r="G421" s="45" t="str">
        <f>IF(ISBLANK(INNDATA!F466),"",INNDATA!J466*INNDATA!F466)</f>
        <v/>
      </c>
      <c r="H421" s="45" t="str">
        <f>IF(ISBLANK(INNDATA!F466),"",INNDATA!F466*INNDATA!L466)</f>
        <v/>
      </c>
      <c r="I421" s="45" t="str">
        <f>IF(ISBLANK(INNDATA!F466),"",INNDATA!F466*INNDATA!N466)</f>
        <v/>
      </c>
      <c r="J421" s="45" t="str">
        <f>IF(ISBLANK(INNDATA!F466),"",INNDATA!F466*INNDATA!P466)</f>
        <v/>
      </c>
      <c r="K421" s="44" t="str">
        <f>IF(ISBLANK(INNDATA!F466),"",F421*INNDATA!G466)</f>
        <v/>
      </c>
      <c r="L421" s="45" t="str">
        <f>IF(ISBLANK(INNDATA!F466),"",G421*INNDATA!I466)</f>
        <v/>
      </c>
      <c r="M421" s="45" t="str">
        <f>IF(ISBLANK(INNDATA!F466),"",H421*INNDATA!K466)</f>
        <v/>
      </c>
      <c r="N421" s="45" t="str">
        <f>IF(ISBLANK(INNDATA!F466),"",I421*INNDATA!M466)</f>
        <v/>
      </c>
      <c r="O421" s="45" t="str">
        <f>IF(ISBLANK(INNDATA!F466),"",J421*INNDATA!O466)</f>
        <v/>
      </c>
      <c r="P421" s="44" t="str">
        <f>IF(ISBLANK(INNDATA!F466),"",IF(INNDATA!C33="Ja",(K421/Beregninger!L29),(K421/Beregninger!C41)))</f>
        <v/>
      </c>
      <c r="Q421" s="45" t="str">
        <f>IF(ISBLANK(INNDATA!F466),"",IF(INNDATA!C33="Ja",(L421/Beregninger!L63),(L421/Beregninger!C75)))</f>
        <v/>
      </c>
      <c r="R421" s="45" t="str">
        <f>IF(ISBLANK(INNDATA!F466),"",IF(INNDATA!C33="Ja",(M421/Beregninger!L97),(M421/Beregninger!C109)))</f>
        <v/>
      </c>
      <c r="S421" s="45" t="str">
        <f>IF(ISBLANK(INNDATA!F466),"",IF(INNDATA!C33="Ja",(N421/Beregninger!L131),(N421/Beregninger!C143)))</f>
        <v/>
      </c>
      <c r="T421" s="46" t="str">
        <f>IF(ISBLANK(INNDATA!F466),"",IF(INNDATA!C33="Ja",(O421/Beregninger!L165),(O421/Beregninger!C177)))</f>
        <v/>
      </c>
      <c r="U421" s="82"/>
      <c r="V421" s="82"/>
      <c r="W421" s="82"/>
      <c r="X421" s="88"/>
    </row>
    <row r="422" spans="1:24" ht="11.25" customHeight="1">
      <c r="A422" s="88"/>
      <c r="B422" s="82"/>
      <c r="C422" s="84" t="str">
        <f>IF(ISBLANK(INNDATA!C467),"",INNDATA!C467)</f>
        <v/>
      </c>
      <c r="D422" s="213" t="str">
        <f>IF(ISBLANK(INNDATA!D467),"",INNDATA!D467)</f>
        <v/>
      </c>
      <c r="E422" s="214"/>
      <c r="F422" s="44" t="str">
        <f>IF(ISBLANK(INNDATA!F467),"",INNDATA!H467*INNDATA!F467)</f>
        <v/>
      </c>
      <c r="G422" s="45" t="str">
        <f>IF(ISBLANK(INNDATA!F467),"",INNDATA!J467*INNDATA!F467)</f>
        <v/>
      </c>
      <c r="H422" s="45" t="str">
        <f>IF(ISBLANK(INNDATA!F467),"",INNDATA!F467*INNDATA!L467)</f>
        <v/>
      </c>
      <c r="I422" s="45" t="str">
        <f>IF(ISBLANK(INNDATA!F467),"",INNDATA!F467*INNDATA!N467)</f>
        <v/>
      </c>
      <c r="J422" s="45" t="str">
        <f>IF(ISBLANK(INNDATA!F467),"",INNDATA!F467*INNDATA!P467)</f>
        <v/>
      </c>
      <c r="K422" s="44" t="str">
        <f>IF(ISBLANK(INNDATA!F467),"",F422*INNDATA!G467)</f>
        <v/>
      </c>
      <c r="L422" s="45" t="str">
        <f>IF(ISBLANK(INNDATA!F467),"",G422*INNDATA!I467)</f>
        <v/>
      </c>
      <c r="M422" s="45" t="str">
        <f>IF(ISBLANK(INNDATA!F467),"",H422*INNDATA!K467)</f>
        <v/>
      </c>
      <c r="N422" s="45" t="str">
        <f>IF(ISBLANK(INNDATA!F467),"",I422*INNDATA!M467)</f>
        <v/>
      </c>
      <c r="O422" s="45" t="str">
        <f>IF(ISBLANK(INNDATA!F467),"",J422*INNDATA!O467)</f>
        <v/>
      </c>
      <c r="P422" s="44" t="str">
        <f>IF(ISBLANK(INNDATA!F467),"",IF(INNDATA!C33="Ja",(K422/Beregninger!L29),(K422/Beregninger!C41)))</f>
        <v/>
      </c>
      <c r="Q422" s="45" t="str">
        <f>IF(ISBLANK(INNDATA!F467),"",IF(INNDATA!C33="Ja",(L422/Beregninger!L63),(L422/Beregninger!C75)))</f>
        <v/>
      </c>
      <c r="R422" s="45" t="str">
        <f>IF(ISBLANK(INNDATA!F467),"",IF(INNDATA!C33="Ja",(M422/Beregninger!L97),(M422/Beregninger!C109)))</f>
        <v/>
      </c>
      <c r="S422" s="45" t="str">
        <f>IF(ISBLANK(INNDATA!F467),"",IF(INNDATA!C33="Ja",(N422/Beregninger!L131),(N422/Beregninger!C143)))</f>
        <v/>
      </c>
      <c r="T422" s="46" t="str">
        <f>IF(ISBLANK(INNDATA!F467),"",IF(INNDATA!C33="Ja",(O422/Beregninger!L165),(O422/Beregninger!C177)))</f>
        <v/>
      </c>
      <c r="U422" s="82"/>
      <c r="V422" s="82"/>
      <c r="W422" s="82"/>
      <c r="X422" s="88"/>
    </row>
    <row r="423" spans="1:24" ht="11.25" customHeight="1">
      <c r="A423" s="88"/>
      <c r="B423" s="82"/>
      <c r="C423" s="84" t="str">
        <f>IF(ISBLANK(INNDATA!C468),"",INNDATA!C468)</f>
        <v/>
      </c>
      <c r="D423" s="213" t="str">
        <f>IF(ISBLANK(INNDATA!D468),"",INNDATA!D468)</f>
        <v/>
      </c>
      <c r="E423" s="214"/>
      <c r="F423" s="44" t="str">
        <f>IF(ISBLANK(INNDATA!F468),"",INNDATA!H468*INNDATA!F468)</f>
        <v/>
      </c>
      <c r="G423" s="45" t="str">
        <f>IF(ISBLANK(INNDATA!F468),"",INNDATA!J468*INNDATA!F468)</f>
        <v/>
      </c>
      <c r="H423" s="45" t="str">
        <f>IF(ISBLANK(INNDATA!F468),"",INNDATA!F468*INNDATA!L468)</f>
        <v/>
      </c>
      <c r="I423" s="45" t="str">
        <f>IF(ISBLANK(INNDATA!F468),"",INNDATA!F468*INNDATA!N468)</f>
        <v/>
      </c>
      <c r="J423" s="45" t="str">
        <f>IF(ISBLANK(INNDATA!F468),"",INNDATA!F468*INNDATA!P468)</f>
        <v/>
      </c>
      <c r="K423" s="44" t="str">
        <f>IF(ISBLANK(INNDATA!F468),"",F423*INNDATA!G468)</f>
        <v/>
      </c>
      <c r="L423" s="45" t="str">
        <f>IF(ISBLANK(INNDATA!F468),"",G423*INNDATA!I468)</f>
        <v/>
      </c>
      <c r="M423" s="45" t="str">
        <f>IF(ISBLANK(INNDATA!F468),"",H423*INNDATA!K468)</f>
        <v/>
      </c>
      <c r="N423" s="45" t="str">
        <f>IF(ISBLANK(INNDATA!F468),"",I423*INNDATA!M468)</f>
        <v/>
      </c>
      <c r="O423" s="45" t="str">
        <f>IF(ISBLANK(INNDATA!F468),"",J423*INNDATA!O468)</f>
        <v/>
      </c>
      <c r="P423" s="44" t="str">
        <f>IF(ISBLANK(INNDATA!F468),"",IF(INNDATA!C33="Ja",(K423/Beregninger!L29),(K423/Beregninger!C41)))</f>
        <v/>
      </c>
      <c r="Q423" s="45" t="str">
        <f>IF(ISBLANK(INNDATA!F468),"",IF(INNDATA!C33="Ja",(L423/Beregninger!L63),(L423/Beregninger!C75)))</f>
        <v/>
      </c>
      <c r="R423" s="45" t="str">
        <f>IF(ISBLANK(INNDATA!F468),"",IF(INNDATA!C33="Ja",(M423/Beregninger!L97),(M423/Beregninger!C109)))</f>
        <v/>
      </c>
      <c r="S423" s="45" t="str">
        <f>IF(ISBLANK(INNDATA!F468),"",IF(INNDATA!C33="Ja",(N423/Beregninger!L131),(N423/Beregninger!C143)))</f>
        <v/>
      </c>
      <c r="T423" s="46" t="str">
        <f>IF(ISBLANK(INNDATA!F468),"",IF(INNDATA!C33="Ja",(O423/Beregninger!L165),(O423/Beregninger!C177)))</f>
        <v/>
      </c>
      <c r="U423" s="82"/>
      <c r="V423" s="82"/>
      <c r="W423" s="82"/>
      <c r="X423" s="88"/>
    </row>
    <row r="424" spans="1:24" ht="11.25" customHeight="1">
      <c r="A424" s="88"/>
      <c r="B424" s="82"/>
      <c r="C424" s="84" t="str">
        <f>IF(ISBLANK(INNDATA!C469),"",INNDATA!C469)</f>
        <v/>
      </c>
      <c r="D424" s="213" t="str">
        <f>IF(ISBLANK(INNDATA!D469),"",INNDATA!D469)</f>
        <v/>
      </c>
      <c r="E424" s="214"/>
      <c r="F424" s="44" t="str">
        <f>IF(ISBLANK(INNDATA!F469),"",INNDATA!H469*INNDATA!F469)</f>
        <v/>
      </c>
      <c r="G424" s="45" t="str">
        <f>IF(ISBLANK(INNDATA!F469),"",INNDATA!J469*INNDATA!F469)</f>
        <v/>
      </c>
      <c r="H424" s="45" t="str">
        <f>IF(ISBLANK(INNDATA!F469),"",INNDATA!F469*INNDATA!L469)</f>
        <v/>
      </c>
      <c r="I424" s="45" t="str">
        <f>IF(ISBLANK(INNDATA!F469),"",INNDATA!F469*INNDATA!N469)</f>
        <v/>
      </c>
      <c r="J424" s="45" t="str">
        <f>IF(ISBLANK(INNDATA!F469),"",INNDATA!F469*INNDATA!P469)</f>
        <v/>
      </c>
      <c r="K424" s="44" t="str">
        <f>IF(ISBLANK(INNDATA!F469),"",F424*INNDATA!G469)</f>
        <v/>
      </c>
      <c r="L424" s="45" t="str">
        <f>IF(ISBLANK(INNDATA!F469),"",G424*INNDATA!I469)</f>
        <v/>
      </c>
      <c r="M424" s="45" t="str">
        <f>IF(ISBLANK(INNDATA!F469),"",H424*INNDATA!K469)</f>
        <v/>
      </c>
      <c r="N424" s="45" t="str">
        <f>IF(ISBLANK(INNDATA!F469),"",I424*INNDATA!M469)</f>
        <v/>
      </c>
      <c r="O424" s="45" t="str">
        <f>IF(ISBLANK(INNDATA!F469),"",J424*INNDATA!O469)</f>
        <v/>
      </c>
      <c r="P424" s="44" t="str">
        <f>IF(ISBLANK(INNDATA!F469),"",IF(INNDATA!C33="Ja",(K424/Beregninger!L29),(K424/Beregninger!C41)))</f>
        <v/>
      </c>
      <c r="Q424" s="45" t="str">
        <f>IF(ISBLANK(INNDATA!F469),"",IF(INNDATA!C33="Ja",(L424/Beregninger!L63),(L424/Beregninger!C75)))</f>
        <v/>
      </c>
      <c r="R424" s="45" t="str">
        <f>IF(ISBLANK(INNDATA!F469),"",IF(INNDATA!C33="Ja",(M424/Beregninger!L97),(M424/Beregninger!C109)))</f>
        <v/>
      </c>
      <c r="S424" s="45" t="str">
        <f>IF(ISBLANK(INNDATA!F469),"",IF(INNDATA!C33="Ja",(N424/Beregninger!L131),(N424/Beregninger!C143)))</f>
        <v/>
      </c>
      <c r="T424" s="46" t="str">
        <f>IF(ISBLANK(INNDATA!F469),"",IF(INNDATA!C33="Ja",(O424/Beregninger!L165),(O424/Beregninger!C177)))</f>
        <v/>
      </c>
      <c r="U424" s="82"/>
      <c r="V424" s="82"/>
      <c r="W424" s="82"/>
      <c r="X424" s="88"/>
    </row>
    <row r="425" spans="1:24" ht="11.25" customHeight="1">
      <c r="A425" s="88"/>
      <c r="B425" s="82"/>
      <c r="C425" s="84" t="str">
        <f>IF(ISBLANK(INNDATA!C470),"",INNDATA!C470)</f>
        <v/>
      </c>
      <c r="D425" s="213" t="str">
        <f>IF(ISBLANK(INNDATA!D470),"",INNDATA!D470)</f>
        <v/>
      </c>
      <c r="E425" s="214"/>
      <c r="F425" s="44" t="str">
        <f>IF(ISBLANK(INNDATA!F470),"",INNDATA!H470*INNDATA!F470)</f>
        <v/>
      </c>
      <c r="G425" s="45" t="str">
        <f>IF(ISBLANK(INNDATA!F470),"",INNDATA!J470*INNDATA!F470)</f>
        <v/>
      </c>
      <c r="H425" s="45" t="str">
        <f>IF(ISBLANK(INNDATA!F470),"",INNDATA!F470*INNDATA!L470)</f>
        <v/>
      </c>
      <c r="I425" s="45" t="str">
        <f>IF(ISBLANK(INNDATA!F470),"",INNDATA!F470*INNDATA!N470)</f>
        <v/>
      </c>
      <c r="J425" s="45" t="str">
        <f>IF(ISBLANK(INNDATA!F470),"",INNDATA!F470*INNDATA!P470)</f>
        <v/>
      </c>
      <c r="K425" s="44" t="str">
        <f>IF(ISBLANK(INNDATA!F470),"",F425*INNDATA!G470)</f>
        <v/>
      </c>
      <c r="L425" s="45" t="str">
        <f>IF(ISBLANK(INNDATA!F470),"",G425*INNDATA!I470)</f>
        <v/>
      </c>
      <c r="M425" s="45" t="str">
        <f>IF(ISBLANK(INNDATA!F470),"",H425*INNDATA!K470)</f>
        <v/>
      </c>
      <c r="N425" s="45" t="str">
        <f>IF(ISBLANK(INNDATA!F470),"",I425*INNDATA!M470)</f>
        <v/>
      </c>
      <c r="O425" s="45" t="str">
        <f>IF(ISBLANK(INNDATA!F470),"",J425*INNDATA!O470)</f>
        <v/>
      </c>
      <c r="P425" s="44" t="str">
        <f>IF(ISBLANK(INNDATA!F470),"",IF(INNDATA!C33="Ja",(K425/Beregninger!L29),(K425/Beregninger!C41)))</f>
        <v/>
      </c>
      <c r="Q425" s="45" t="str">
        <f>IF(ISBLANK(INNDATA!F470),"",IF(INNDATA!C33="Ja",(L425/Beregninger!L63),(L425/Beregninger!C75)))</f>
        <v/>
      </c>
      <c r="R425" s="45" t="str">
        <f>IF(ISBLANK(INNDATA!F470),"",IF(INNDATA!C33="Ja",(M425/Beregninger!L97),(M425/Beregninger!C109)))</f>
        <v/>
      </c>
      <c r="S425" s="45" t="str">
        <f>IF(ISBLANK(INNDATA!F470),"",IF(INNDATA!C33="Ja",(N425/Beregninger!L131),(N425/Beregninger!C143)))</f>
        <v/>
      </c>
      <c r="T425" s="46" t="str">
        <f>IF(ISBLANK(INNDATA!F470),"",IF(INNDATA!C33="Ja",(O425/Beregninger!L165),(O425/Beregninger!C177)))</f>
        <v/>
      </c>
      <c r="U425" s="82"/>
      <c r="V425" s="82"/>
      <c r="W425" s="82"/>
      <c r="X425" s="88"/>
    </row>
    <row r="426" spans="1:24" ht="11.25" customHeight="1">
      <c r="A426" s="88"/>
      <c r="B426" s="82"/>
      <c r="C426" s="84" t="str">
        <f>IF(ISBLANK(INNDATA!C471),"",INNDATA!C471)</f>
        <v/>
      </c>
      <c r="D426" s="213" t="str">
        <f>IF(ISBLANK(INNDATA!D471),"",INNDATA!D471)</f>
        <v/>
      </c>
      <c r="E426" s="214"/>
      <c r="F426" s="44" t="str">
        <f>IF(ISBLANK(INNDATA!F471),"",INNDATA!H471*INNDATA!F471)</f>
        <v/>
      </c>
      <c r="G426" s="45" t="str">
        <f>IF(ISBLANK(INNDATA!F471),"",INNDATA!J471*INNDATA!F471)</f>
        <v/>
      </c>
      <c r="H426" s="45" t="str">
        <f>IF(ISBLANK(INNDATA!F471),"",INNDATA!F471*INNDATA!L471)</f>
        <v/>
      </c>
      <c r="I426" s="45" t="str">
        <f>IF(ISBLANK(INNDATA!F471),"",INNDATA!F471*INNDATA!N471)</f>
        <v/>
      </c>
      <c r="J426" s="45" t="str">
        <f>IF(ISBLANK(INNDATA!F471),"",INNDATA!F471*INNDATA!P471)</f>
        <v/>
      </c>
      <c r="K426" s="44" t="str">
        <f>IF(ISBLANK(INNDATA!F471),"",F426*INNDATA!G471)</f>
        <v/>
      </c>
      <c r="L426" s="45" t="str">
        <f>IF(ISBLANK(INNDATA!F471),"",G426*INNDATA!I471)</f>
        <v/>
      </c>
      <c r="M426" s="45" t="str">
        <f>IF(ISBLANK(INNDATA!F471),"",H426*INNDATA!K471)</f>
        <v/>
      </c>
      <c r="N426" s="45" t="str">
        <f>IF(ISBLANK(INNDATA!F471),"",I426*INNDATA!M471)</f>
        <v/>
      </c>
      <c r="O426" s="45" t="str">
        <f>IF(ISBLANK(INNDATA!F471),"",J426*INNDATA!O471)</f>
        <v/>
      </c>
      <c r="P426" s="44" t="str">
        <f>IF(ISBLANK(INNDATA!F471),"",IF(INNDATA!C33="Ja",(K426/Beregninger!L29),(K426/Beregninger!C41)))</f>
        <v/>
      </c>
      <c r="Q426" s="45" t="str">
        <f>IF(ISBLANK(INNDATA!F471),"",IF(INNDATA!C33="Ja",(L426/Beregninger!L63),(L426/Beregninger!C75)))</f>
        <v/>
      </c>
      <c r="R426" s="45" t="str">
        <f>IF(ISBLANK(INNDATA!F471),"",IF(INNDATA!C33="Ja",(M426/Beregninger!L97),(M426/Beregninger!C109)))</f>
        <v/>
      </c>
      <c r="S426" s="45" t="str">
        <f>IF(ISBLANK(INNDATA!F471),"",IF(INNDATA!C33="Ja",(N426/Beregninger!L131),(N426/Beregninger!C143)))</f>
        <v/>
      </c>
      <c r="T426" s="46" t="str">
        <f>IF(ISBLANK(INNDATA!F471),"",IF(INNDATA!C33="Ja",(O426/Beregninger!L165),(O426/Beregninger!C177)))</f>
        <v/>
      </c>
      <c r="U426" s="82"/>
      <c r="V426" s="82"/>
      <c r="W426" s="82"/>
      <c r="X426" s="88"/>
    </row>
    <row r="427" spans="1:24" ht="11.25" customHeight="1">
      <c r="A427" s="88"/>
      <c r="B427" s="82"/>
      <c r="C427" s="84" t="str">
        <f>IF(ISBLANK(INNDATA!C472),"",INNDATA!C472)</f>
        <v/>
      </c>
      <c r="D427" s="213" t="str">
        <f>IF(ISBLANK(INNDATA!D472),"",INNDATA!D472)</f>
        <v/>
      </c>
      <c r="E427" s="214"/>
      <c r="F427" s="44" t="str">
        <f>IF(ISBLANK(INNDATA!F472),"",INNDATA!H472*INNDATA!F472)</f>
        <v/>
      </c>
      <c r="G427" s="45" t="str">
        <f>IF(ISBLANK(INNDATA!F472),"",INNDATA!J472*INNDATA!F472)</f>
        <v/>
      </c>
      <c r="H427" s="45" t="str">
        <f>IF(ISBLANK(INNDATA!F472),"",INNDATA!F472*INNDATA!L472)</f>
        <v/>
      </c>
      <c r="I427" s="45" t="str">
        <f>IF(ISBLANK(INNDATA!F472),"",INNDATA!F472*INNDATA!N472)</f>
        <v/>
      </c>
      <c r="J427" s="45" t="str">
        <f>IF(ISBLANK(INNDATA!F472),"",INNDATA!F472*INNDATA!P472)</f>
        <v/>
      </c>
      <c r="K427" s="44" t="str">
        <f>IF(ISBLANK(INNDATA!F472),"",F427*INNDATA!G472)</f>
        <v/>
      </c>
      <c r="L427" s="45" t="str">
        <f>IF(ISBLANK(INNDATA!F472),"",G427*INNDATA!I472)</f>
        <v/>
      </c>
      <c r="M427" s="45" t="str">
        <f>IF(ISBLANK(INNDATA!F472),"",H427*INNDATA!K472)</f>
        <v/>
      </c>
      <c r="N427" s="45" t="str">
        <f>IF(ISBLANK(INNDATA!F472),"",I427*INNDATA!M472)</f>
        <v/>
      </c>
      <c r="O427" s="45" t="str">
        <f>IF(ISBLANK(INNDATA!F472),"",J427*INNDATA!O472)</f>
        <v/>
      </c>
      <c r="P427" s="44" t="str">
        <f>IF(ISBLANK(INNDATA!F472),"",IF(INNDATA!C33="Ja",(K427/Beregninger!L29),(K427/Beregninger!C41)))</f>
        <v/>
      </c>
      <c r="Q427" s="45" t="str">
        <f>IF(ISBLANK(INNDATA!F472),"",IF(INNDATA!C33="Ja",(L427/Beregninger!L63),(L427/Beregninger!C75)))</f>
        <v/>
      </c>
      <c r="R427" s="45" t="str">
        <f>IF(ISBLANK(INNDATA!F472),"",IF(INNDATA!C33="Ja",(M427/Beregninger!L97),(M427/Beregninger!C109)))</f>
        <v/>
      </c>
      <c r="S427" s="45" t="str">
        <f>IF(ISBLANK(INNDATA!F472),"",IF(INNDATA!C33="Ja",(N427/Beregninger!L131),(N427/Beregninger!C143)))</f>
        <v/>
      </c>
      <c r="T427" s="46" t="str">
        <f>IF(ISBLANK(INNDATA!F472),"",IF(INNDATA!C33="Ja",(O427/Beregninger!L165),(O427/Beregninger!C177)))</f>
        <v/>
      </c>
      <c r="U427" s="82"/>
      <c r="V427" s="82"/>
      <c r="W427" s="82"/>
      <c r="X427" s="88"/>
    </row>
    <row r="428" spans="1:24" ht="11.25" customHeight="1">
      <c r="A428" s="88"/>
      <c r="B428" s="82"/>
      <c r="C428" s="84" t="str">
        <f>IF(ISBLANK(INNDATA!C473),"",INNDATA!C473)</f>
        <v/>
      </c>
      <c r="D428" s="213" t="str">
        <f>IF(ISBLANK(INNDATA!D473),"",INNDATA!D473)</f>
        <v/>
      </c>
      <c r="E428" s="214"/>
      <c r="F428" s="44" t="str">
        <f>IF(ISBLANK(INNDATA!F473),"",INNDATA!H473*INNDATA!F473)</f>
        <v/>
      </c>
      <c r="G428" s="45" t="str">
        <f>IF(ISBLANK(INNDATA!F473),"",INNDATA!J473*INNDATA!F473)</f>
        <v/>
      </c>
      <c r="H428" s="45" t="str">
        <f>IF(ISBLANK(INNDATA!F473),"",INNDATA!F473*INNDATA!L473)</f>
        <v/>
      </c>
      <c r="I428" s="45" t="str">
        <f>IF(ISBLANK(INNDATA!F473),"",INNDATA!F473*INNDATA!N473)</f>
        <v/>
      </c>
      <c r="J428" s="45" t="str">
        <f>IF(ISBLANK(INNDATA!F473),"",INNDATA!F473*INNDATA!P473)</f>
        <v/>
      </c>
      <c r="K428" s="44" t="str">
        <f>IF(ISBLANK(INNDATA!F473),"",F428*INNDATA!G473)</f>
        <v/>
      </c>
      <c r="L428" s="45" t="str">
        <f>IF(ISBLANK(INNDATA!F473),"",G428*INNDATA!I473)</f>
        <v/>
      </c>
      <c r="M428" s="45" t="str">
        <f>IF(ISBLANK(INNDATA!F473),"",H428*INNDATA!K473)</f>
        <v/>
      </c>
      <c r="N428" s="45" t="str">
        <f>IF(ISBLANK(INNDATA!F473),"",I428*INNDATA!M473)</f>
        <v/>
      </c>
      <c r="O428" s="45" t="str">
        <f>IF(ISBLANK(INNDATA!F473),"",J428*INNDATA!O473)</f>
        <v/>
      </c>
      <c r="P428" s="44" t="str">
        <f>IF(ISBLANK(INNDATA!F473),"",IF(INNDATA!C33="Ja",(K428/Beregninger!L29),(K428/Beregninger!C41)))</f>
        <v/>
      </c>
      <c r="Q428" s="45" t="str">
        <f>IF(ISBLANK(INNDATA!F473),"",IF(INNDATA!C33="Ja",(L428/Beregninger!L63),(L428/Beregninger!C75)))</f>
        <v/>
      </c>
      <c r="R428" s="45" t="str">
        <f>IF(ISBLANK(INNDATA!F473),"",IF(INNDATA!C33="Ja",(M428/Beregninger!L97),(M428/Beregninger!C109)))</f>
        <v/>
      </c>
      <c r="S428" s="45" t="str">
        <f>IF(ISBLANK(INNDATA!F473),"",IF(INNDATA!C33="Ja",(N428/Beregninger!L131),(N428/Beregninger!C143)))</f>
        <v/>
      </c>
      <c r="T428" s="46" t="str">
        <f>IF(ISBLANK(INNDATA!F473),"",IF(INNDATA!C33="Ja",(O428/Beregninger!L165),(O428/Beregninger!C177)))</f>
        <v/>
      </c>
      <c r="U428" s="82"/>
      <c r="V428" s="82"/>
      <c r="W428" s="82"/>
      <c r="X428" s="88"/>
    </row>
    <row r="429" spans="1:24" ht="11.25" customHeight="1">
      <c r="A429" s="88"/>
      <c r="B429" s="82"/>
      <c r="C429" s="84" t="str">
        <f>IF(ISBLANK(INNDATA!C474),"",INNDATA!C474)</f>
        <v/>
      </c>
      <c r="D429" s="213" t="str">
        <f>IF(ISBLANK(INNDATA!D474),"",INNDATA!D474)</f>
        <v/>
      </c>
      <c r="E429" s="214"/>
      <c r="F429" s="44" t="str">
        <f>IF(ISBLANK(INNDATA!F474),"",INNDATA!H474*INNDATA!F474)</f>
        <v/>
      </c>
      <c r="G429" s="45" t="str">
        <f>IF(ISBLANK(INNDATA!F474),"",INNDATA!J474*INNDATA!F474)</f>
        <v/>
      </c>
      <c r="H429" s="45" t="str">
        <f>IF(ISBLANK(INNDATA!F474),"",INNDATA!F474*INNDATA!L474)</f>
        <v/>
      </c>
      <c r="I429" s="45" t="str">
        <f>IF(ISBLANK(INNDATA!F474),"",INNDATA!F474*INNDATA!N474)</f>
        <v/>
      </c>
      <c r="J429" s="45" t="str">
        <f>IF(ISBLANK(INNDATA!F474),"",INNDATA!F474*INNDATA!P474)</f>
        <v/>
      </c>
      <c r="K429" s="44" t="str">
        <f>IF(ISBLANK(INNDATA!F474),"",F429*INNDATA!G474)</f>
        <v/>
      </c>
      <c r="L429" s="45" t="str">
        <f>IF(ISBLANK(INNDATA!F474),"",G429*INNDATA!I474)</f>
        <v/>
      </c>
      <c r="M429" s="45" t="str">
        <f>IF(ISBLANK(INNDATA!F474),"",H429*INNDATA!K474)</f>
        <v/>
      </c>
      <c r="N429" s="45" t="str">
        <f>IF(ISBLANK(INNDATA!F474),"",I429*INNDATA!M474)</f>
        <v/>
      </c>
      <c r="O429" s="45" t="str">
        <f>IF(ISBLANK(INNDATA!F474),"",J429*INNDATA!O474)</f>
        <v/>
      </c>
      <c r="P429" s="44" t="str">
        <f>IF(ISBLANK(INNDATA!F474),"",IF(INNDATA!C33="Ja",(K429/Beregninger!L29),(K429/Beregninger!C41)))</f>
        <v/>
      </c>
      <c r="Q429" s="45" t="str">
        <f>IF(ISBLANK(INNDATA!F474),"",IF(INNDATA!C33="Ja",(L429/Beregninger!L63),(L429/Beregninger!C75)))</f>
        <v/>
      </c>
      <c r="R429" s="45" t="str">
        <f>IF(ISBLANK(INNDATA!F474),"",IF(INNDATA!C33="Ja",(M429/Beregninger!L97),(M429/Beregninger!C109)))</f>
        <v/>
      </c>
      <c r="S429" s="45" t="str">
        <f>IF(ISBLANK(INNDATA!F474),"",IF(INNDATA!C33="Ja",(N429/Beregninger!L131),(N429/Beregninger!C143)))</f>
        <v/>
      </c>
      <c r="T429" s="46" t="str">
        <f>IF(ISBLANK(INNDATA!F474),"",IF(INNDATA!C33="Ja",(O429/Beregninger!L165),(O429/Beregninger!C177)))</f>
        <v/>
      </c>
      <c r="U429" s="82"/>
      <c r="V429" s="82"/>
      <c r="W429" s="82"/>
      <c r="X429" s="88"/>
    </row>
    <row r="430" spans="1:24" ht="11.25" customHeight="1">
      <c r="A430" s="88"/>
      <c r="B430" s="82"/>
      <c r="C430" s="84" t="str">
        <f>IF(ISBLANK(INNDATA!C475),"",INNDATA!C475)</f>
        <v/>
      </c>
      <c r="D430" s="213" t="str">
        <f>IF(ISBLANK(INNDATA!D475),"",INNDATA!D475)</f>
        <v/>
      </c>
      <c r="E430" s="214"/>
      <c r="F430" s="44" t="str">
        <f>IF(ISBLANK(INNDATA!F475),"",INNDATA!H475*INNDATA!F475)</f>
        <v/>
      </c>
      <c r="G430" s="45" t="str">
        <f>IF(ISBLANK(INNDATA!F475),"",INNDATA!J475*INNDATA!F475)</f>
        <v/>
      </c>
      <c r="H430" s="45" t="str">
        <f>IF(ISBLANK(INNDATA!F475),"",INNDATA!F475*INNDATA!L475)</f>
        <v/>
      </c>
      <c r="I430" s="45" t="str">
        <f>IF(ISBLANK(INNDATA!F475),"",INNDATA!F475*INNDATA!N475)</f>
        <v/>
      </c>
      <c r="J430" s="45" t="str">
        <f>IF(ISBLANK(INNDATA!F475),"",INNDATA!F475*INNDATA!P475)</f>
        <v/>
      </c>
      <c r="K430" s="44" t="str">
        <f>IF(ISBLANK(INNDATA!F475),"",F430*INNDATA!G475)</f>
        <v/>
      </c>
      <c r="L430" s="45" t="str">
        <f>IF(ISBLANK(INNDATA!F475),"",G430*INNDATA!I475)</f>
        <v/>
      </c>
      <c r="M430" s="45" t="str">
        <f>IF(ISBLANK(INNDATA!F475),"",H430*INNDATA!K475)</f>
        <v/>
      </c>
      <c r="N430" s="45" t="str">
        <f>IF(ISBLANK(INNDATA!F475),"",I430*INNDATA!M475)</f>
        <v/>
      </c>
      <c r="O430" s="45" t="str">
        <f>IF(ISBLANK(INNDATA!F475),"",J430*INNDATA!O475)</f>
        <v/>
      </c>
      <c r="P430" s="44" t="str">
        <f>IF(ISBLANK(INNDATA!F475),"",IF(INNDATA!C33="Ja",(K430/Beregninger!L29),(K430/Beregninger!C41)))</f>
        <v/>
      </c>
      <c r="Q430" s="45" t="str">
        <f>IF(ISBLANK(INNDATA!F475),"",IF(INNDATA!C33="Ja",(L430/Beregninger!L63),(L430/Beregninger!C75)))</f>
        <v/>
      </c>
      <c r="R430" s="45" t="str">
        <f>IF(ISBLANK(INNDATA!F475),"",IF(INNDATA!C33="Ja",(M430/Beregninger!L97),(M430/Beregninger!C109)))</f>
        <v/>
      </c>
      <c r="S430" s="45" t="str">
        <f>IF(ISBLANK(INNDATA!F475),"",IF(INNDATA!C33="Ja",(N430/Beregninger!L131),(N430/Beregninger!C143)))</f>
        <v/>
      </c>
      <c r="T430" s="46" t="str">
        <f>IF(ISBLANK(INNDATA!F475),"",IF(INNDATA!C33="Ja",(O430/Beregninger!L165),(O430/Beregninger!C177)))</f>
        <v/>
      </c>
      <c r="U430" s="82"/>
      <c r="V430" s="82"/>
      <c r="W430" s="82"/>
      <c r="X430" s="88"/>
    </row>
    <row r="431" spans="1:24" ht="11.25" customHeight="1">
      <c r="A431" s="88"/>
      <c r="B431" s="82"/>
      <c r="C431" s="84" t="str">
        <f>IF(ISBLANK(INNDATA!C476),"",INNDATA!C476)</f>
        <v/>
      </c>
      <c r="D431" s="213" t="str">
        <f>IF(ISBLANK(INNDATA!D476),"",INNDATA!D476)</f>
        <v/>
      </c>
      <c r="E431" s="214"/>
      <c r="F431" s="44" t="str">
        <f>IF(ISBLANK(INNDATA!F476),"",INNDATA!H476*INNDATA!F476)</f>
        <v/>
      </c>
      <c r="G431" s="45" t="str">
        <f>IF(ISBLANK(INNDATA!F476),"",INNDATA!J476*INNDATA!F476)</f>
        <v/>
      </c>
      <c r="H431" s="45" t="str">
        <f>IF(ISBLANK(INNDATA!F476),"",INNDATA!F476*INNDATA!L476)</f>
        <v/>
      </c>
      <c r="I431" s="45" t="str">
        <f>IF(ISBLANK(INNDATA!F476),"",INNDATA!F476*INNDATA!N476)</f>
        <v/>
      </c>
      <c r="J431" s="45" t="str">
        <f>IF(ISBLANK(INNDATA!F476),"",INNDATA!F476*INNDATA!P476)</f>
        <v/>
      </c>
      <c r="K431" s="44" t="str">
        <f>IF(ISBLANK(INNDATA!F476),"",F431*INNDATA!G476)</f>
        <v/>
      </c>
      <c r="L431" s="45" t="str">
        <f>IF(ISBLANK(INNDATA!F476),"",G431*INNDATA!I476)</f>
        <v/>
      </c>
      <c r="M431" s="45" t="str">
        <f>IF(ISBLANK(INNDATA!F476),"",H431*INNDATA!K476)</f>
        <v/>
      </c>
      <c r="N431" s="45" t="str">
        <f>IF(ISBLANK(INNDATA!F476),"",I431*INNDATA!M476)</f>
        <v/>
      </c>
      <c r="O431" s="45" t="str">
        <f>IF(ISBLANK(INNDATA!F476),"",J431*INNDATA!O476)</f>
        <v/>
      </c>
      <c r="P431" s="44" t="str">
        <f>IF(ISBLANK(INNDATA!F476),"",IF(INNDATA!C33="Ja",(K431/Beregninger!L29),(K431/Beregninger!C41)))</f>
        <v/>
      </c>
      <c r="Q431" s="45" t="str">
        <f>IF(ISBLANK(INNDATA!F476),"",IF(INNDATA!C33="Ja",(L431/Beregninger!L63),(L431/Beregninger!C75)))</f>
        <v/>
      </c>
      <c r="R431" s="45" t="str">
        <f>IF(ISBLANK(INNDATA!F476),"",IF(INNDATA!C33="Ja",(M431/Beregninger!L97),(M431/Beregninger!C109)))</f>
        <v/>
      </c>
      <c r="S431" s="45" t="str">
        <f>IF(ISBLANK(INNDATA!F476),"",IF(INNDATA!C33="Ja",(N431/Beregninger!L131),(N431/Beregninger!C143)))</f>
        <v/>
      </c>
      <c r="T431" s="46" t="str">
        <f>IF(ISBLANK(INNDATA!F476),"",IF(INNDATA!C33="Ja",(O431/Beregninger!L165),(O431/Beregninger!C177)))</f>
        <v/>
      </c>
      <c r="U431" s="82"/>
      <c r="V431" s="82"/>
      <c r="W431" s="82"/>
      <c r="X431" s="88"/>
    </row>
    <row r="432" spans="1:24" ht="11.25" customHeight="1">
      <c r="A432" s="88"/>
      <c r="B432" s="82"/>
      <c r="C432" s="84" t="str">
        <f>IF(ISBLANK(INNDATA!C477),"",INNDATA!C477)</f>
        <v/>
      </c>
      <c r="D432" s="213" t="str">
        <f>IF(ISBLANK(INNDATA!D477),"",INNDATA!D477)</f>
        <v/>
      </c>
      <c r="E432" s="214"/>
      <c r="F432" s="44" t="str">
        <f>IF(ISBLANK(INNDATA!F477),"",INNDATA!H477*INNDATA!F477)</f>
        <v/>
      </c>
      <c r="G432" s="45" t="str">
        <f>IF(ISBLANK(INNDATA!F477),"",INNDATA!J477*INNDATA!F477)</f>
        <v/>
      </c>
      <c r="H432" s="45" t="str">
        <f>IF(ISBLANK(INNDATA!F477),"",INNDATA!F477*INNDATA!L477)</f>
        <v/>
      </c>
      <c r="I432" s="45" t="str">
        <f>IF(ISBLANK(INNDATA!F477),"",INNDATA!F477*INNDATA!N477)</f>
        <v/>
      </c>
      <c r="J432" s="45" t="str">
        <f>IF(ISBLANK(INNDATA!F477),"",INNDATA!F477*INNDATA!P477)</f>
        <v/>
      </c>
      <c r="K432" s="44" t="str">
        <f>IF(ISBLANK(INNDATA!F477),"",F432*INNDATA!G477)</f>
        <v/>
      </c>
      <c r="L432" s="45" t="str">
        <f>IF(ISBLANK(INNDATA!F477),"",G432*INNDATA!I477)</f>
        <v/>
      </c>
      <c r="M432" s="45" t="str">
        <f>IF(ISBLANK(INNDATA!F477),"",H432*INNDATA!K477)</f>
        <v/>
      </c>
      <c r="N432" s="45" t="str">
        <f>IF(ISBLANK(INNDATA!F477),"",I432*INNDATA!M477)</f>
        <v/>
      </c>
      <c r="O432" s="45" t="str">
        <f>IF(ISBLANK(INNDATA!F477),"",J432*INNDATA!O477)</f>
        <v/>
      </c>
      <c r="P432" s="44" t="str">
        <f>IF(ISBLANK(INNDATA!F477),"",IF(INNDATA!C33="Ja",(K432/Beregninger!L29),(K432/Beregninger!C41)))</f>
        <v/>
      </c>
      <c r="Q432" s="45" t="str">
        <f>IF(ISBLANK(INNDATA!F477),"",IF(INNDATA!C33="Ja",(L432/Beregninger!L63),(L432/Beregninger!C75)))</f>
        <v/>
      </c>
      <c r="R432" s="45" t="str">
        <f>IF(ISBLANK(INNDATA!F477),"",IF(INNDATA!C33="Ja",(M432/Beregninger!L97),(M432/Beregninger!C109)))</f>
        <v/>
      </c>
      <c r="S432" s="45" t="str">
        <f>IF(ISBLANK(INNDATA!F477),"",IF(INNDATA!C33="Ja",(N432/Beregninger!L131),(N432/Beregninger!C143)))</f>
        <v/>
      </c>
      <c r="T432" s="46" t="str">
        <f>IF(ISBLANK(INNDATA!F477),"",IF(INNDATA!C33="Ja",(O432/Beregninger!L165),(O432/Beregninger!C177)))</f>
        <v/>
      </c>
      <c r="U432" s="82"/>
      <c r="V432" s="82"/>
      <c r="W432" s="82"/>
      <c r="X432" s="88"/>
    </row>
    <row r="433" spans="1:24" ht="11.25" customHeight="1">
      <c r="A433" s="88"/>
      <c r="B433" s="82"/>
      <c r="C433" s="84" t="str">
        <f>IF(ISBLANK(INNDATA!C478),"",INNDATA!C478)</f>
        <v/>
      </c>
      <c r="D433" s="213" t="str">
        <f>IF(ISBLANK(INNDATA!D478),"",INNDATA!D478)</f>
        <v/>
      </c>
      <c r="E433" s="214"/>
      <c r="F433" s="44" t="str">
        <f>IF(ISBLANK(INNDATA!F478),"",INNDATA!H478*INNDATA!F478)</f>
        <v/>
      </c>
      <c r="G433" s="45" t="str">
        <f>IF(ISBLANK(INNDATA!F478),"",INNDATA!J478*INNDATA!F478)</f>
        <v/>
      </c>
      <c r="H433" s="45" t="str">
        <f>IF(ISBLANK(INNDATA!F478),"",INNDATA!F478*INNDATA!L478)</f>
        <v/>
      </c>
      <c r="I433" s="45" t="str">
        <f>IF(ISBLANK(INNDATA!F478),"",INNDATA!F478*INNDATA!N478)</f>
        <v/>
      </c>
      <c r="J433" s="45" t="str">
        <f>IF(ISBLANK(INNDATA!F478),"",INNDATA!F478*INNDATA!P478)</f>
        <v/>
      </c>
      <c r="K433" s="44" t="str">
        <f>IF(ISBLANK(INNDATA!F478),"",F433*INNDATA!G478)</f>
        <v/>
      </c>
      <c r="L433" s="45" t="str">
        <f>IF(ISBLANK(INNDATA!F478),"",G433*INNDATA!I478)</f>
        <v/>
      </c>
      <c r="M433" s="45" t="str">
        <f>IF(ISBLANK(INNDATA!F478),"",H433*INNDATA!K478)</f>
        <v/>
      </c>
      <c r="N433" s="45" t="str">
        <f>IF(ISBLANK(INNDATA!F478),"",I433*INNDATA!M478)</f>
        <v/>
      </c>
      <c r="O433" s="45" t="str">
        <f>IF(ISBLANK(INNDATA!F478),"",J433*INNDATA!O478)</f>
        <v/>
      </c>
      <c r="P433" s="44" t="str">
        <f>IF(ISBLANK(INNDATA!F478),"",IF(INNDATA!C33="Ja",(K433/Beregninger!L29),(K433/Beregninger!C41)))</f>
        <v/>
      </c>
      <c r="Q433" s="45" t="str">
        <f>IF(ISBLANK(INNDATA!F478),"",IF(INNDATA!C33="Ja",(L433/Beregninger!L63),(L433/Beregninger!C75)))</f>
        <v/>
      </c>
      <c r="R433" s="45" t="str">
        <f>IF(ISBLANK(INNDATA!F478),"",IF(INNDATA!C33="Ja",(M433/Beregninger!L97),(M433/Beregninger!C109)))</f>
        <v/>
      </c>
      <c r="S433" s="45" t="str">
        <f>IF(ISBLANK(INNDATA!F478),"",IF(INNDATA!C33="Ja",(N433/Beregninger!L131),(N433/Beregninger!C143)))</f>
        <v/>
      </c>
      <c r="T433" s="46" t="str">
        <f>IF(ISBLANK(INNDATA!F478),"",IF(INNDATA!C33="Ja",(O433/Beregninger!L165),(O433/Beregninger!C177)))</f>
        <v/>
      </c>
      <c r="U433" s="82"/>
      <c r="V433" s="82"/>
      <c r="W433" s="82"/>
      <c r="X433" s="88"/>
    </row>
    <row r="434" spans="1:24" ht="11.25" customHeight="1">
      <c r="A434" s="88"/>
      <c r="B434" s="82"/>
      <c r="C434" s="84" t="str">
        <f>IF(ISBLANK(INNDATA!C479),"",INNDATA!C479)</f>
        <v/>
      </c>
      <c r="D434" s="213" t="str">
        <f>IF(ISBLANK(INNDATA!D479),"",INNDATA!D479)</f>
        <v/>
      </c>
      <c r="E434" s="214"/>
      <c r="F434" s="44" t="str">
        <f>IF(ISBLANK(INNDATA!F479),"",INNDATA!H479*INNDATA!F479)</f>
        <v/>
      </c>
      <c r="G434" s="45" t="str">
        <f>IF(ISBLANK(INNDATA!F479),"",INNDATA!J479*INNDATA!F479)</f>
        <v/>
      </c>
      <c r="H434" s="45" t="str">
        <f>IF(ISBLANK(INNDATA!F479),"",INNDATA!F479*INNDATA!L479)</f>
        <v/>
      </c>
      <c r="I434" s="45" t="str">
        <f>IF(ISBLANK(INNDATA!F479),"",INNDATA!F479*INNDATA!N479)</f>
        <v/>
      </c>
      <c r="J434" s="45" t="str">
        <f>IF(ISBLANK(INNDATA!F479),"",INNDATA!F479*INNDATA!P479)</f>
        <v/>
      </c>
      <c r="K434" s="44" t="str">
        <f>IF(ISBLANK(INNDATA!F479),"",F434*INNDATA!G479)</f>
        <v/>
      </c>
      <c r="L434" s="45" t="str">
        <f>IF(ISBLANK(INNDATA!F479),"",G434*INNDATA!I479)</f>
        <v/>
      </c>
      <c r="M434" s="45" t="str">
        <f>IF(ISBLANK(INNDATA!F479),"",H434*INNDATA!K479)</f>
        <v/>
      </c>
      <c r="N434" s="45" t="str">
        <f>IF(ISBLANK(INNDATA!F479),"",I434*INNDATA!M479)</f>
        <v/>
      </c>
      <c r="O434" s="45" t="str">
        <f>IF(ISBLANK(INNDATA!F479),"",J434*INNDATA!O479)</f>
        <v/>
      </c>
      <c r="P434" s="44" t="str">
        <f>IF(ISBLANK(INNDATA!F479),"",IF(INNDATA!C33="Ja",(K434/Beregninger!L29),(K434/Beregninger!C41)))</f>
        <v/>
      </c>
      <c r="Q434" s="45" t="str">
        <f>IF(ISBLANK(INNDATA!F479),"",IF(INNDATA!C33="Ja",(L434/Beregninger!L63),(L434/Beregninger!C75)))</f>
        <v/>
      </c>
      <c r="R434" s="45" t="str">
        <f>IF(ISBLANK(INNDATA!F479),"",IF(INNDATA!C33="Ja",(M434/Beregninger!L97),(M434/Beregninger!C109)))</f>
        <v/>
      </c>
      <c r="S434" s="45" t="str">
        <f>IF(ISBLANK(INNDATA!F479),"",IF(INNDATA!C33="Ja",(N434/Beregninger!L131),(N434/Beregninger!C143)))</f>
        <v/>
      </c>
      <c r="T434" s="46" t="str">
        <f>IF(ISBLANK(INNDATA!F479),"",IF(INNDATA!C33="Ja",(O434/Beregninger!L165),(O434/Beregninger!C177)))</f>
        <v/>
      </c>
      <c r="U434" s="82"/>
      <c r="V434" s="82"/>
      <c r="W434" s="82"/>
      <c r="X434" s="88"/>
    </row>
    <row r="435" spans="1:24" ht="11.25" customHeight="1">
      <c r="A435" s="88"/>
      <c r="B435" s="82"/>
      <c r="C435" s="84" t="str">
        <f>IF(ISBLANK(INNDATA!C480),"",INNDATA!C480)</f>
        <v/>
      </c>
      <c r="D435" s="213" t="str">
        <f>IF(ISBLANK(INNDATA!D480),"",INNDATA!D480)</f>
        <v/>
      </c>
      <c r="E435" s="214"/>
      <c r="F435" s="44" t="str">
        <f>IF(ISBLANK(INNDATA!F480),"",INNDATA!H480*INNDATA!F480)</f>
        <v/>
      </c>
      <c r="G435" s="45" t="str">
        <f>IF(ISBLANK(INNDATA!F480),"",INNDATA!J480*INNDATA!F480)</f>
        <v/>
      </c>
      <c r="H435" s="45" t="str">
        <f>IF(ISBLANK(INNDATA!F480),"",INNDATA!F480*INNDATA!L480)</f>
        <v/>
      </c>
      <c r="I435" s="45" t="str">
        <f>IF(ISBLANK(INNDATA!F480),"",INNDATA!F480*INNDATA!N480)</f>
        <v/>
      </c>
      <c r="J435" s="45" t="str">
        <f>IF(ISBLANK(INNDATA!F480),"",INNDATA!F480*INNDATA!P480)</f>
        <v/>
      </c>
      <c r="K435" s="44" t="str">
        <f>IF(ISBLANK(INNDATA!F480),"",F435*INNDATA!G480)</f>
        <v/>
      </c>
      <c r="L435" s="45" t="str">
        <f>IF(ISBLANK(INNDATA!F480),"",G435*INNDATA!I480)</f>
        <v/>
      </c>
      <c r="M435" s="45" t="str">
        <f>IF(ISBLANK(INNDATA!F480),"",H435*INNDATA!K480)</f>
        <v/>
      </c>
      <c r="N435" s="45" t="str">
        <f>IF(ISBLANK(INNDATA!F480),"",I435*INNDATA!M480)</f>
        <v/>
      </c>
      <c r="O435" s="45" t="str">
        <f>IF(ISBLANK(INNDATA!F480),"",J435*INNDATA!O480)</f>
        <v/>
      </c>
      <c r="P435" s="44" t="str">
        <f>IF(ISBLANK(INNDATA!F480),"",IF(INNDATA!C33="Ja",(K435/Beregninger!L29),(K435/Beregninger!C41)))</f>
        <v/>
      </c>
      <c r="Q435" s="45" t="str">
        <f>IF(ISBLANK(INNDATA!F480),"",IF(INNDATA!C33="Ja",(L435/Beregninger!L63),(L435/Beregninger!C75)))</f>
        <v/>
      </c>
      <c r="R435" s="45" t="str">
        <f>IF(ISBLANK(INNDATA!F480),"",IF(INNDATA!C33="Ja",(M435/Beregninger!L97),(M435/Beregninger!C109)))</f>
        <v/>
      </c>
      <c r="S435" s="45" t="str">
        <f>IF(ISBLANK(INNDATA!F480),"",IF(INNDATA!C33="Ja",(N435/Beregninger!L131),(N435/Beregninger!C143)))</f>
        <v/>
      </c>
      <c r="T435" s="46" t="str">
        <f>IF(ISBLANK(INNDATA!F480),"",IF(INNDATA!C33="Ja",(O435/Beregninger!L165),(O435/Beregninger!C177)))</f>
        <v/>
      </c>
      <c r="U435" s="82"/>
      <c r="V435" s="82"/>
      <c r="W435" s="82"/>
      <c r="X435" s="88"/>
    </row>
    <row r="436" spans="1:24" ht="11.25" customHeight="1">
      <c r="A436" s="88"/>
      <c r="B436" s="82"/>
      <c r="C436" s="84" t="str">
        <f>IF(ISBLANK(INNDATA!C481),"",INNDATA!C481)</f>
        <v/>
      </c>
      <c r="D436" s="213" t="str">
        <f>IF(ISBLANK(INNDATA!D481),"",INNDATA!D481)</f>
        <v/>
      </c>
      <c r="E436" s="214"/>
      <c r="F436" s="44" t="str">
        <f>IF(ISBLANK(INNDATA!F481),"",INNDATA!H481*INNDATA!F481)</f>
        <v/>
      </c>
      <c r="G436" s="45" t="str">
        <f>IF(ISBLANK(INNDATA!F481),"",INNDATA!J481*INNDATA!F481)</f>
        <v/>
      </c>
      <c r="H436" s="45" t="str">
        <f>IF(ISBLANK(INNDATA!F481),"",INNDATA!F481*INNDATA!L481)</f>
        <v/>
      </c>
      <c r="I436" s="45" t="str">
        <f>IF(ISBLANK(INNDATA!F481),"",INNDATA!F481*INNDATA!N481)</f>
        <v/>
      </c>
      <c r="J436" s="45" t="str">
        <f>IF(ISBLANK(INNDATA!F481),"",INNDATA!F481*INNDATA!P481)</f>
        <v/>
      </c>
      <c r="K436" s="44" t="str">
        <f>IF(ISBLANK(INNDATA!F481),"",F436*INNDATA!G481)</f>
        <v/>
      </c>
      <c r="L436" s="45" t="str">
        <f>IF(ISBLANK(INNDATA!F481),"",G436*INNDATA!I481)</f>
        <v/>
      </c>
      <c r="M436" s="45" t="str">
        <f>IF(ISBLANK(INNDATA!F481),"",H436*INNDATA!K481)</f>
        <v/>
      </c>
      <c r="N436" s="45" t="str">
        <f>IF(ISBLANK(INNDATA!F481),"",I436*INNDATA!M481)</f>
        <v/>
      </c>
      <c r="O436" s="45" t="str">
        <f>IF(ISBLANK(INNDATA!F481),"",J436*INNDATA!O481)</f>
        <v/>
      </c>
      <c r="P436" s="44" t="str">
        <f>IF(ISBLANK(INNDATA!F481),"",IF(INNDATA!C33="Ja",(K436/Beregninger!L29),(K436/Beregninger!C41)))</f>
        <v/>
      </c>
      <c r="Q436" s="45" t="str">
        <f>IF(ISBLANK(INNDATA!F481),"",IF(INNDATA!C33="Ja",(L436/Beregninger!L63),(L436/Beregninger!C75)))</f>
        <v/>
      </c>
      <c r="R436" s="45" t="str">
        <f>IF(ISBLANK(INNDATA!F481),"",IF(INNDATA!C33="Ja",(M436/Beregninger!L97),(M436/Beregninger!C109)))</f>
        <v/>
      </c>
      <c r="S436" s="45" t="str">
        <f>IF(ISBLANK(INNDATA!F481),"",IF(INNDATA!C33="Ja",(N436/Beregninger!L131),(N436/Beregninger!C143)))</f>
        <v/>
      </c>
      <c r="T436" s="46" t="str">
        <f>IF(ISBLANK(INNDATA!F481),"",IF(INNDATA!C33="Ja",(O436/Beregninger!L165),(O436/Beregninger!C177)))</f>
        <v/>
      </c>
      <c r="U436" s="82"/>
      <c r="V436" s="82"/>
      <c r="W436" s="82"/>
      <c r="X436" s="88"/>
    </row>
    <row r="437" spans="1:24" ht="11.25" customHeight="1">
      <c r="A437" s="88"/>
      <c r="B437" s="82"/>
      <c r="C437" s="84" t="str">
        <f>IF(ISBLANK(INNDATA!C482),"",INNDATA!C482)</f>
        <v/>
      </c>
      <c r="D437" s="213" t="str">
        <f>IF(ISBLANK(INNDATA!D482),"",INNDATA!D482)</f>
        <v/>
      </c>
      <c r="E437" s="214"/>
      <c r="F437" s="44" t="str">
        <f>IF(ISBLANK(INNDATA!F482),"",INNDATA!H482*INNDATA!F482)</f>
        <v/>
      </c>
      <c r="G437" s="45" t="str">
        <f>IF(ISBLANK(INNDATA!F482),"",INNDATA!J482*INNDATA!F482)</f>
        <v/>
      </c>
      <c r="H437" s="45" t="str">
        <f>IF(ISBLANK(INNDATA!F482),"",INNDATA!F482*INNDATA!L482)</f>
        <v/>
      </c>
      <c r="I437" s="45" t="str">
        <f>IF(ISBLANK(INNDATA!F482),"",INNDATA!F482*INNDATA!N482)</f>
        <v/>
      </c>
      <c r="J437" s="45" t="str">
        <f>IF(ISBLANK(INNDATA!F482),"",INNDATA!F482*INNDATA!P482)</f>
        <v/>
      </c>
      <c r="K437" s="44" t="str">
        <f>IF(ISBLANK(INNDATA!F482),"",F437*INNDATA!G482)</f>
        <v/>
      </c>
      <c r="L437" s="45" t="str">
        <f>IF(ISBLANK(INNDATA!F482),"",G437*INNDATA!I482)</f>
        <v/>
      </c>
      <c r="M437" s="45" t="str">
        <f>IF(ISBLANK(INNDATA!F482),"",H437*INNDATA!K482)</f>
        <v/>
      </c>
      <c r="N437" s="45" t="str">
        <f>IF(ISBLANK(INNDATA!F482),"",I437*INNDATA!M482)</f>
        <v/>
      </c>
      <c r="O437" s="45" t="str">
        <f>IF(ISBLANK(INNDATA!F482),"",J437*INNDATA!O482)</f>
        <v/>
      </c>
      <c r="P437" s="44" t="str">
        <f>IF(ISBLANK(INNDATA!F482),"",IF(INNDATA!C33="Ja",(K437/Beregninger!L29),(K437/Beregninger!C41)))</f>
        <v/>
      </c>
      <c r="Q437" s="45" t="str">
        <f>IF(ISBLANK(INNDATA!F482),"",IF(INNDATA!C33="Ja",(L437/Beregninger!L63),(L437/Beregninger!C75)))</f>
        <v/>
      </c>
      <c r="R437" s="45" t="str">
        <f>IF(ISBLANK(INNDATA!F482),"",IF(INNDATA!C33="Ja",(M437/Beregninger!L97),(M437/Beregninger!C109)))</f>
        <v/>
      </c>
      <c r="S437" s="45" t="str">
        <f>IF(ISBLANK(INNDATA!F482),"",IF(INNDATA!C33="Ja",(N437/Beregninger!L131),(N437/Beregninger!C143)))</f>
        <v/>
      </c>
      <c r="T437" s="46" t="str">
        <f>IF(ISBLANK(INNDATA!F482),"",IF(INNDATA!C33="Ja",(O437/Beregninger!L165),(O437/Beregninger!C177)))</f>
        <v/>
      </c>
      <c r="U437" s="82"/>
      <c r="V437" s="82"/>
      <c r="W437" s="82"/>
      <c r="X437" s="88"/>
    </row>
    <row r="438" spans="1:24" ht="11.25" customHeight="1">
      <c r="A438" s="88"/>
      <c r="B438" s="82"/>
      <c r="C438" s="84" t="str">
        <f>IF(ISBLANK(INNDATA!C483),"",INNDATA!C483)</f>
        <v/>
      </c>
      <c r="D438" s="213" t="str">
        <f>IF(ISBLANK(INNDATA!D483),"",INNDATA!D483)</f>
        <v/>
      </c>
      <c r="E438" s="214"/>
      <c r="F438" s="44" t="str">
        <f>IF(ISBLANK(INNDATA!F483),"",INNDATA!H483*INNDATA!F483)</f>
        <v/>
      </c>
      <c r="G438" s="45" t="str">
        <f>IF(ISBLANK(INNDATA!F483),"",INNDATA!J483*INNDATA!F483)</f>
        <v/>
      </c>
      <c r="H438" s="45" t="str">
        <f>IF(ISBLANK(INNDATA!F483),"",INNDATA!F483*INNDATA!L483)</f>
        <v/>
      </c>
      <c r="I438" s="45" t="str">
        <f>IF(ISBLANK(INNDATA!F483),"",INNDATA!F483*INNDATA!N483)</f>
        <v/>
      </c>
      <c r="J438" s="45" t="str">
        <f>IF(ISBLANK(INNDATA!F483),"",INNDATA!F483*INNDATA!P483)</f>
        <v/>
      </c>
      <c r="K438" s="44" t="str">
        <f>IF(ISBLANK(INNDATA!F483),"",F438*INNDATA!G483)</f>
        <v/>
      </c>
      <c r="L438" s="45" t="str">
        <f>IF(ISBLANK(INNDATA!F483),"",G438*INNDATA!I483)</f>
        <v/>
      </c>
      <c r="M438" s="45" t="str">
        <f>IF(ISBLANK(INNDATA!F483),"",H438*INNDATA!K483)</f>
        <v/>
      </c>
      <c r="N438" s="45" t="str">
        <f>IF(ISBLANK(INNDATA!F483),"",I438*INNDATA!M483)</f>
        <v/>
      </c>
      <c r="O438" s="45" t="str">
        <f>IF(ISBLANK(INNDATA!F483),"",J438*INNDATA!O483)</f>
        <v/>
      </c>
      <c r="P438" s="44" t="str">
        <f>IF(ISBLANK(INNDATA!F483),"",IF(INNDATA!C33="Ja",(K438/Beregninger!L29),(K438/Beregninger!C41)))</f>
        <v/>
      </c>
      <c r="Q438" s="45" t="str">
        <f>IF(ISBLANK(INNDATA!F483),"",IF(INNDATA!C33="Ja",(L438/Beregninger!L63),(L438/Beregninger!C75)))</f>
        <v/>
      </c>
      <c r="R438" s="45" t="str">
        <f>IF(ISBLANK(INNDATA!F483),"",IF(INNDATA!C33="Ja",(M438/Beregninger!L97),(M438/Beregninger!C109)))</f>
        <v/>
      </c>
      <c r="S438" s="45" t="str">
        <f>IF(ISBLANK(INNDATA!F483),"",IF(INNDATA!C33="Ja",(N438/Beregninger!L131),(N438/Beregninger!C143)))</f>
        <v/>
      </c>
      <c r="T438" s="46" t="str">
        <f>IF(ISBLANK(INNDATA!F483),"",IF(INNDATA!C33="Ja",(O438/Beregninger!L165),(O438/Beregninger!C177)))</f>
        <v/>
      </c>
      <c r="U438" s="82"/>
      <c r="V438" s="82"/>
      <c r="W438" s="82"/>
      <c r="X438" s="88"/>
    </row>
    <row r="439" spans="1:24" ht="11.25" customHeight="1">
      <c r="A439" s="88"/>
      <c r="B439" s="82"/>
      <c r="C439" s="85" t="str">
        <f>IF(ISBLANK(INNDATA!C484),"",INNDATA!C484)</f>
        <v/>
      </c>
      <c r="D439" s="215" t="str">
        <f>IF(ISBLANK(INNDATA!D484),"",INNDATA!D484)</f>
        <v/>
      </c>
      <c r="E439" s="216"/>
      <c r="F439" s="44" t="str">
        <f>IF(ISBLANK(INNDATA!F484),"",INNDATA!H484*INNDATA!F484)</f>
        <v/>
      </c>
      <c r="G439" s="45" t="str">
        <f>IF(ISBLANK(INNDATA!F484),"",INNDATA!J484*INNDATA!F484)</f>
        <v/>
      </c>
      <c r="H439" s="45" t="str">
        <f>IF(ISBLANK(INNDATA!F484),"",INNDATA!F484*INNDATA!L484)</f>
        <v/>
      </c>
      <c r="I439" s="45" t="str">
        <f>IF(ISBLANK(INNDATA!F484),"",INNDATA!F484*INNDATA!N484)</f>
        <v/>
      </c>
      <c r="J439" s="45" t="str">
        <f>IF(ISBLANK(INNDATA!F484),"",INNDATA!F484*INNDATA!P484)</f>
        <v/>
      </c>
      <c r="K439" s="44" t="str">
        <f>IF(ISBLANK(INNDATA!F484),"",F439*INNDATA!G484)</f>
        <v/>
      </c>
      <c r="L439" s="45" t="str">
        <f>IF(ISBLANK(INNDATA!F484),"",G439*INNDATA!I484)</f>
        <v/>
      </c>
      <c r="M439" s="45" t="str">
        <f>IF(ISBLANK(INNDATA!F484),"",H439*INNDATA!K484)</f>
        <v/>
      </c>
      <c r="N439" s="45" t="str">
        <f>IF(ISBLANK(INNDATA!F484),"",I439*INNDATA!M484)</f>
        <v/>
      </c>
      <c r="O439" s="45" t="str">
        <f>IF(ISBLANK(INNDATA!F484),"",J439*INNDATA!O484)</f>
        <v/>
      </c>
      <c r="P439" s="50" t="str">
        <f>IF(ISBLANK(INNDATA!F484),"",IF(INNDATA!C33="Ja",(K439/Beregninger!L29),(K439/Beregninger!C41)))</f>
        <v/>
      </c>
      <c r="Q439" s="51" t="str">
        <f>IF(ISBLANK(INNDATA!F484),"",IF(INNDATA!C33="Ja",(L439/Beregninger!L63),(L439/Beregninger!C75)))</f>
        <v/>
      </c>
      <c r="R439" s="51" t="str">
        <f>IF(ISBLANK(INNDATA!F484),"",IF(INNDATA!C33="Ja",(M439/Beregninger!L97),(M439/Beregninger!C109)))</f>
        <v/>
      </c>
      <c r="S439" s="51" t="str">
        <f>IF(ISBLANK(INNDATA!F484),"",IF(INNDATA!C33="Ja",(N439/Beregninger!L131),(N439/Beregninger!C143)))</f>
        <v/>
      </c>
      <c r="T439" s="52" t="str">
        <f>IF(ISBLANK(INNDATA!F484),"",IF(INNDATA!C33="Ja",(O439/Beregninger!L165),(O439/Beregninger!C177)))</f>
        <v/>
      </c>
      <c r="U439" s="82"/>
      <c r="V439" s="82"/>
      <c r="W439" s="82"/>
      <c r="X439" s="88"/>
    </row>
    <row r="440" spans="1:24" ht="11.25" customHeight="1" thickBot="1">
      <c r="A440" s="88"/>
      <c r="B440" s="82"/>
      <c r="C440" s="82"/>
      <c r="E440" s="101" t="s">
        <v>31</v>
      </c>
      <c r="F440" s="76">
        <f aca="true" t="shared" si="3" ref="F440:T440">SUM(F371:F439)</f>
        <v>0</v>
      </c>
      <c r="G440" s="77">
        <f t="shared" si="3"/>
        <v>0</v>
      </c>
      <c r="H440" s="77">
        <f t="shared" si="3"/>
        <v>0</v>
      </c>
      <c r="I440" s="77">
        <f t="shared" si="3"/>
        <v>0</v>
      </c>
      <c r="J440" s="78">
        <f t="shared" si="3"/>
        <v>0</v>
      </c>
      <c r="K440" s="54">
        <f t="shared" si="3"/>
        <v>0</v>
      </c>
      <c r="L440" s="55">
        <f t="shared" si="3"/>
        <v>0</v>
      </c>
      <c r="M440" s="55">
        <f t="shared" si="3"/>
        <v>0</v>
      </c>
      <c r="N440" s="55">
        <f t="shared" si="3"/>
        <v>0</v>
      </c>
      <c r="O440" s="56">
        <f t="shared" si="3"/>
        <v>0</v>
      </c>
      <c r="P440" s="57">
        <f t="shared" si="3"/>
        <v>0</v>
      </c>
      <c r="Q440" s="57">
        <f t="shared" si="3"/>
        <v>0</v>
      </c>
      <c r="R440" s="57">
        <f t="shared" si="3"/>
        <v>0</v>
      </c>
      <c r="S440" s="57">
        <f t="shared" si="3"/>
        <v>0</v>
      </c>
      <c r="T440" s="57">
        <f t="shared" si="3"/>
        <v>0</v>
      </c>
      <c r="U440" s="82"/>
      <c r="V440" s="82"/>
      <c r="W440" s="82"/>
      <c r="X440" s="88"/>
    </row>
    <row r="441" spans="1:24" ht="11.25" customHeight="1" thickTop="1">
      <c r="A441" s="88"/>
      <c r="B441" s="82"/>
      <c r="C441" s="82"/>
      <c r="D441" s="82"/>
      <c r="E441" s="82"/>
      <c r="F441" s="82"/>
      <c r="G441" s="82"/>
      <c r="H441" s="82"/>
      <c r="I441" s="82"/>
      <c r="J441" s="82"/>
      <c r="K441" s="82"/>
      <c r="L441" s="82"/>
      <c r="M441" s="82"/>
      <c r="N441" s="82"/>
      <c r="O441" s="82"/>
      <c r="P441" s="82"/>
      <c r="Q441" s="82"/>
      <c r="R441" s="82"/>
      <c r="S441" s="82"/>
      <c r="T441" s="82"/>
      <c r="U441" s="82"/>
      <c r="V441" s="82"/>
      <c r="W441" s="82"/>
      <c r="X441" s="88"/>
    </row>
    <row r="442" spans="1:24" ht="11.25" customHeight="1">
      <c r="A442" s="88"/>
      <c r="B442" s="82"/>
      <c r="C442" s="82"/>
      <c r="D442" s="82"/>
      <c r="E442" s="82"/>
      <c r="F442" s="82"/>
      <c r="G442" s="82"/>
      <c r="H442" s="82"/>
      <c r="I442" s="82"/>
      <c r="J442" s="82"/>
      <c r="K442" s="82"/>
      <c r="L442" s="82"/>
      <c r="M442" s="82"/>
      <c r="N442" s="82"/>
      <c r="O442" s="82"/>
      <c r="P442" s="82"/>
      <c r="Q442" s="82"/>
      <c r="R442" s="82"/>
      <c r="S442" s="82"/>
      <c r="T442" s="82"/>
      <c r="U442" s="82"/>
      <c r="V442" s="82"/>
      <c r="W442" s="82"/>
      <c r="X442" s="88"/>
    </row>
    <row r="443" spans="1:24" ht="11.25" customHeight="1">
      <c r="A443" s="88"/>
      <c r="B443" s="82"/>
      <c r="C443" s="82"/>
      <c r="D443" s="82"/>
      <c r="E443" s="82"/>
      <c r="F443" s="82"/>
      <c r="G443" s="82"/>
      <c r="H443" s="82"/>
      <c r="I443" s="82"/>
      <c r="J443" s="82"/>
      <c r="K443" s="82"/>
      <c r="L443" s="82"/>
      <c r="M443" s="82"/>
      <c r="N443" s="82"/>
      <c r="O443" s="82"/>
      <c r="P443" s="82"/>
      <c r="Q443" s="82"/>
      <c r="R443" s="82"/>
      <c r="S443" s="82"/>
      <c r="T443" s="82"/>
      <c r="U443" s="82"/>
      <c r="V443" s="82"/>
      <c r="W443" s="82"/>
      <c r="X443" s="88"/>
    </row>
    <row r="444" spans="1:24" ht="11.25" customHeight="1">
      <c r="A444" s="88"/>
      <c r="B444" s="82"/>
      <c r="C444" s="82"/>
      <c r="D444" s="82"/>
      <c r="E444" s="82"/>
      <c r="F444" s="82"/>
      <c r="G444" s="82"/>
      <c r="H444" s="82"/>
      <c r="I444" s="82"/>
      <c r="J444" s="82"/>
      <c r="K444" s="82"/>
      <c r="L444" s="82"/>
      <c r="M444" s="82"/>
      <c r="N444" s="82"/>
      <c r="O444" s="82"/>
      <c r="P444" s="82"/>
      <c r="Q444" s="82"/>
      <c r="R444" s="82"/>
      <c r="S444" s="82"/>
      <c r="T444" s="82"/>
      <c r="U444" s="82"/>
      <c r="V444" s="82"/>
      <c r="W444" s="82"/>
      <c r="X444" s="88"/>
    </row>
    <row r="445" spans="1:24" ht="11.25" customHeight="1">
      <c r="A445" s="88"/>
      <c r="B445" s="82"/>
      <c r="C445" s="82"/>
      <c r="D445" s="82"/>
      <c r="E445" s="82"/>
      <c r="F445" s="82"/>
      <c r="G445" s="82"/>
      <c r="H445" s="82"/>
      <c r="I445" s="82"/>
      <c r="J445" s="82"/>
      <c r="K445" s="82"/>
      <c r="L445" s="82"/>
      <c r="M445" s="82"/>
      <c r="N445" s="82"/>
      <c r="O445" s="82"/>
      <c r="P445" s="82"/>
      <c r="Q445" s="82"/>
      <c r="R445" s="82"/>
      <c r="S445" s="82"/>
      <c r="T445" s="82"/>
      <c r="U445" s="82"/>
      <c r="V445" s="82"/>
      <c r="W445" s="82"/>
      <c r="X445" s="88"/>
    </row>
    <row r="446" spans="1:24" ht="11.25" customHeight="1">
      <c r="A446" s="88"/>
      <c r="B446" s="82"/>
      <c r="C446" s="82"/>
      <c r="D446" s="82"/>
      <c r="E446" s="82"/>
      <c r="F446" s="82"/>
      <c r="G446" s="82"/>
      <c r="H446" s="82"/>
      <c r="I446" s="82"/>
      <c r="J446" s="82"/>
      <c r="K446" s="82"/>
      <c r="L446" s="82"/>
      <c r="M446" s="82"/>
      <c r="N446" s="82"/>
      <c r="O446" s="82"/>
      <c r="P446" s="82"/>
      <c r="Q446" s="82"/>
      <c r="R446" s="82"/>
      <c r="S446" s="82"/>
      <c r="T446" s="82"/>
      <c r="U446" s="82"/>
      <c r="V446" s="82"/>
      <c r="W446" s="82"/>
      <c r="X446" s="88"/>
    </row>
    <row r="447" spans="1:24" ht="11.25" customHeight="1">
      <c r="A447" s="88"/>
      <c r="B447" s="82"/>
      <c r="C447" s="82"/>
      <c r="D447" s="82"/>
      <c r="E447" s="82"/>
      <c r="F447" s="82"/>
      <c r="G447" s="82"/>
      <c r="H447" s="82"/>
      <c r="I447" s="82"/>
      <c r="J447" s="82"/>
      <c r="K447" s="82"/>
      <c r="L447" s="82"/>
      <c r="M447" s="82"/>
      <c r="N447" s="82"/>
      <c r="O447" s="82"/>
      <c r="P447" s="82"/>
      <c r="Q447" s="82"/>
      <c r="R447" s="82"/>
      <c r="S447" s="82"/>
      <c r="T447" s="82"/>
      <c r="U447" s="82"/>
      <c r="V447" s="82"/>
      <c r="W447" s="82"/>
      <c r="X447" s="88"/>
    </row>
    <row r="448" spans="1:24" ht="11.25" customHeight="1">
      <c r="A448" s="88"/>
      <c r="B448" s="82"/>
      <c r="C448" s="82"/>
      <c r="D448" s="82"/>
      <c r="E448" s="82"/>
      <c r="F448" s="82"/>
      <c r="G448" s="82"/>
      <c r="H448" s="82"/>
      <c r="I448" s="82"/>
      <c r="J448" s="82"/>
      <c r="K448" s="82"/>
      <c r="L448" s="82"/>
      <c r="M448" s="82"/>
      <c r="N448" s="82"/>
      <c r="O448" s="82"/>
      <c r="P448" s="82"/>
      <c r="Q448" s="82"/>
      <c r="R448" s="82"/>
      <c r="S448" s="82"/>
      <c r="T448" s="82"/>
      <c r="U448" s="82"/>
      <c r="V448" s="82"/>
      <c r="W448" s="82"/>
      <c r="X448" s="88"/>
    </row>
    <row r="449" spans="1:24" ht="11.25" customHeight="1">
      <c r="A449" s="88"/>
      <c r="B449" s="82"/>
      <c r="C449" s="82"/>
      <c r="D449" s="82"/>
      <c r="E449" s="82"/>
      <c r="F449" s="82"/>
      <c r="G449" s="82"/>
      <c r="H449" s="82"/>
      <c r="I449" s="82"/>
      <c r="J449" s="82"/>
      <c r="K449" s="82"/>
      <c r="L449" s="82"/>
      <c r="M449" s="82"/>
      <c r="N449" s="82"/>
      <c r="O449" s="82"/>
      <c r="P449" s="82"/>
      <c r="Q449" s="82"/>
      <c r="R449" s="82"/>
      <c r="S449" s="82"/>
      <c r="T449" s="82"/>
      <c r="U449" s="82"/>
      <c r="V449" s="82"/>
      <c r="W449" s="82"/>
      <c r="X449" s="88"/>
    </row>
    <row r="450" spans="1:24" ht="11.25" customHeight="1" thickBot="1">
      <c r="A450" s="88"/>
      <c r="B450" s="82"/>
      <c r="C450" s="235" t="s">
        <v>12</v>
      </c>
      <c r="D450" s="235"/>
      <c r="F450" s="82"/>
      <c r="G450" s="82"/>
      <c r="H450" s="82"/>
      <c r="I450" s="82"/>
      <c r="J450" s="82"/>
      <c r="K450" s="82"/>
      <c r="L450" s="82"/>
      <c r="M450" s="82"/>
      <c r="N450" s="82"/>
      <c r="O450" s="82"/>
      <c r="P450" s="82"/>
      <c r="Q450" s="82"/>
      <c r="R450" s="82"/>
      <c r="S450" s="82"/>
      <c r="T450" s="82"/>
      <c r="U450" s="82"/>
      <c r="V450" s="82"/>
      <c r="W450" s="82"/>
      <c r="X450" s="88"/>
    </row>
    <row r="451" spans="1:24" ht="11.25" customHeight="1" thickBot="1" thickTop="1">
      <c r="A451" s="88"/>
      <c r="B451" s="82"/>
      <c r="C451" s="235"/>
      <c r="D451" s="235"/>
      <c r="E451" s="82"/>
      <c r="F451" s="82"/>
      <c r="G451" s="82"/>
      <c r="H451" s="82"/>
      <c r="I451" s="82"/>
      <c r="J451" s="82"/>
      <c r="K451" s="82"/>
      <c r="L451" s="82"/>
      <c r="M451" s="82"/>
      <c r="N451" s="82"/>
      <c r="O451" s="82"/>
      <c r="P451" s="82"/>
      <c r="Q451" s="82"/>
      <c r="R451" s="82"/>
      <c r="S451" s="82"/>
      <c r="T451" s="82"/>
      <c r="U451" s="82"/>
      <c r="V451" s="82"/>
      <c r="W451" s="82"/>
      <c r="X451" s="88"/>
    </row>
    <row r="452" spans="1:24" ht="11.25" customHeight="1" thickTop="1">
      <c r="A452" s="88"/>
      <c r="B452" s="82"/>
      <c r="C452" s="82"/>
      <c r="D452" s="82"/>
      <c r="E452" s="82"/>
      <c r="F452" s="82"/>
      <c r="G452" s="82"/>
      <c r="H452" s="82"/>
      <c r="I452" s="82"/>
      <c r="J452" s="82"/>
      <c r="K452" s="82"/>
      <c r="L452" s="82"/>
      <c r="M452" s="82"/>
      <c r="N452" s="82"/>
      <c r="O452" s="82"/>
      <c r="P452" s="82"/>
      <c r="Q452" s="82"/>
      <c r="R452" s="82"/>
      <c r="S452" s="82"/>
      <c r="T452" s="82"/>
      <c r="U452" s="82"/>
      <c r="V452" s="82"/>
      <c r="W452" s="82"/>
      <c r="X452" s="88"/>
    </row>
    <row r="453" spans="1:24" ht="11.25" customHeight="1">
      <c r="A453" s="88"/>
      <c r="B453" s="82"/>
      <c r="C453" s="82"/>
      <c r="D453" s="82"/>
      <c r="E453" s="82"/>
      <c r="F453" s="82"/>
      <c r="G453" s="82"/>
      <c r="H453" s="82"/>
      <c r="I453" s="82"/>
      <c r="J453" s="82"/>
      <c r="K453" s="82"/>
      <c r="L453" s="82"/>
      <c r="M453" s="82"/>
      <c r="N453" s="82"/>
      <c r="O453" s="82"/>
      <c r="P453" s="82"/>
      <c r="Q453" s="82"/>
      <c r="R453" s="82"/>
      <c r="S453" s="82"/>
      <c r="T453" s="82"/>
      <c r="U453" s="82"/>
      <c r="V453" s="82"/>
      <c r="W453" s="82"/>
      <c r="X453" s="88"/>
    </row>
    <row r="454" spans="1:24" ht="11.25" customHeight="1">
      <c r="A454" s="88"/>
      <c r="B454" s="82"/>
      <c r="C454" s="82"/>
      <c r="D454" s="82"/>
      <c r="E454" s="82"/>
      <c r="F454" s="82"/>
      <c r="G454" s="82"/>
      <c r="H454" s="82"/>
      <c r="I454" s="82"/>
      <c r="J454" s="82"/>
      <c r="K454" s="82"/>
      <c r="L454" s="82"/>
      <c r="M454" s="82"/>
      <c r="N454" s="82"/>
      <c r="O454" s="82"/>
      <c r="P454" s="82"/>
      <c r="Q454" s="82"/>
      <c r="R454" s="82"/>
      <c r="S454" s="82"/>
      <c r="T454" s="82"/>
      <c r="U454" s="82"/>
      <c r="V454" s="82"/>
      <c r="W454" s="82"/>
      <c r="X454" s="88"/>
    </row>
    <row r="455" spans="1:24" ht="11.25" customHeight="1">
      <c r="A455" s="88"/>
      <c r="B455" s="82"/>
      <c r="C455" s="82"/>
      <c r="D455" s="82"/>
      <c r="E455" s="82"/>
      <c r="F455" s="82"/>
      <c r="G455" s="82"/>
      <c r="H455" s="82"/>
      <c r="I455" s="82"/>
      <c r="J455" s="82"/>
      <c r="K455" s="82"/>
      <c r="L455" s="82"/>
      <c r="M455" s="82"/>
      <c r="N455" s="82"/>
      <c r="O455" s="82"/>
      <c r="P455" s="82"/>
      <c r="Q455" s="82"/>
      <c r="R455" s="82"/>
      <c r="S455" s="82"/>
      <c r="T455" s="82"/>
      <c r="U455" s="82"/>
      <c r="V455" s="82"/>
      <c r="W455" s="82"/>
      <c r="X455" s="88"/>
    </row>
    <row r="456" spans="1:24" ht="11.25" customHeight="1">
      <c r="A456" s="88"/>
      <c r="B456" s="82"/>
      <c r="C456" s="82"/>
      <c r="D456" s="82"/>
      <c r="E456" s="82"/>
      <c r="F456" s="82"/>
      <c r="G456" s="82"/>
      <c r="H456" s="82"/>
      <c r="I456" s="82"/>
      <c r="J456" s="82"/>
      <c r="K456" s="82"/>
      <c r="L456" s="82"/>
      <c r="M456" s="82"/>
      <c r="N456" s="82"/>
      <c r="O456" s="82"/>
      <c r="P456" s="82"/>
      <c r="Q456" s="82"/>
      <c r="R456" s="82"/>
      <c r="S456" s="82"/>
      <c r="T456" s="82"/>
      <c r="U456" s="82"/>
      <c r="V456" s="82"/>
      <c r="W456" s="82"/>
      <c r="X456" s="88"/>
    </row>
    <row r="457" spans="1:24" ht="11.25" customHeight="1">
      <c r="A457" s="88"/>
      <c r="B457" s="82"/>
      <c r="C457" s="224" t="s">
        <v>112</v>
      </c>
      <c r="D457" s="231" t="s">
        <v>32</v>
      </c>
      <c r="E457" s="237"/>
      <c r="F457" s="231" t="s">
        <v>34</v>
      </c>
      <c r="G457" s="232"/>
      <c r="H457" s="232"/>
      <c r="I457" s="232"/>
      <c r="J457" s="237"/>
      <c r="K457" s="231" t="s">
        <v>35</v>
      </c>
      <c r="L457" s="232"/>
      <c r="M457" s="232"/>
      <c r="N457" s="232"/>
      <c r="O457" s="237"/>
      <c r="P457" s="231" t="s">
        <v>36</v>
      </c>
      <c r="Q457" s="232"/>
      <c r="R457" s="232"/>
      <c r="S457" s="232"/>
      <c r="T457" s="237"/>
      <c r="U457" s="82"/>
      <c r="V457" s="82"/>
      <c r="W457" s="82"/>
      <c r="X457" s="88"/>
    </row>
    <row r="458" spans="1:24" ht="11.25" customHeight="1">
      <c r="A458" s="88"/>
      <c r="B458" s="82"/>
      <c r="C458" s="225"/>
      <c r="D458" s="238"/>
      <c r="E458" s="239"/>
      <c r="F458" s="238"/>
      <c r="G458" s="248"/>
      <c r="H458" s="248"/>
      <c r="I458" s="248"/>
      <c r="J458" s="239"/>
      <c r="K458" s="238"/>
      <c r="L458" s="248"/>
      <c r="M458" s="248"/>
      <c r="N458" s="248"/>
      <c r="O458" s="239"/>
      <c r="P458" s="238"/>
      <c r="Q458" s="248"/>
      <c r="R458" s="248"/>
      <c r="S458" s="248"/>
      <c r="T458" s="239"/>
      <c r="U458" s="82"/>
      <c r="V458" s="82"/>
      <c r="W458" s="82"/>
      <c r="X458" s="88"/>
    </row>
    <row r="459" spans="1:24" ht="11.25" customHeight="1">
      <c r="A459" s="88"/>
      <c r="B459" s="82"/>
      <c r="C459" s="226"/>
      <c r="D459" s="240"/>
      <c r="E459" s="241"/>
      <c r="F459" s="6" t="s">
        <v>14</v>
      </c>
      <c r="G459" s="7" t="s">
        <v>40</v>
      </c>
      <c r="H459" s="7" t="s">
        <v>41</v>
      </c>
      <c r="I459" s="7" t="s">
        <v>42</v>
      </c>
      <c r="J459" s="8" t="s">
        <v>43</v>
      </c>
      <c r="K459" s="6" t="s">
        <v>14</v>
      </c>
      <c r="L459" s="7" t="s">
        <v>40</v>
      </c>
      <c r="M459" s="7" t="s">
        <v>41</v>
      </c>
      <c r="N459" s="7" t="s">
        <v>42</v>
      </c>
      <c r="O459" s="8" t="s">
        <v>43</v>
      </c>
      <c r="P459" s="6" t="s">
        <v>14</v>
      </c>
      <c r="Q459" s="7" t="s">
        <v>40</v>
      </c>
      <c r="R459" s="7" t="s">
        <v>41</v>
      </c>
      <c r="S459" s="7" t="s">
        <v>42</v>
      </c>
      <c r="T459" s="8" t="s">
        <v>43</v>
      </c>
      <c r="U459" s="82"/>
      <c r="V459" s="82"/>
      <c r="W459" s="82"/>
      <c r="X459" s="88"/>
    </row>
    <row r="460" spans="1:24" ht="11.25" customHeight="1">
      <c r="A460" s="88"/>
      <c r="B460" s="82"/>
      <c r="C460" s="84" t="str">
        <f>IF(ISBLANK(INNDATA!C505),"",INNDATA!C505)</f>
        <v>Hydralikkrom</v>
      </c>
      <c r="D460" s="213" t="str">
        <f>IF(ISBLANK(INNDATA!D505),"",INNDATA!D505)</f>
        <v>Drageraggregat 1</v>
      </c>
      <c r="E460" s="214"/>
      <c r="F460" s="44" t="str">
        <f>IF(ISBLANK(INNDATA!F505),"",INNDATA!H505*INNDATA!F505)</f>
        <v/>
      </c>
      <c r="G460" s="45" t="str">
        <f>IF(ISBLANK(INNDATA!F505),"",INNDATA!J505*INNDATA!F505)</f>
        <v/>
      </c>
      <c r="H460" s="45" t="str">
        <f>IF(ISBLANK(INNDATA!F505),"",INNDATA!F505*INNDATA!L505)</f>
        <v/>
      </c>
      <c r="I460" s="45" t="str">
        <f>IF(ISBLANK(INNDATA!F505),"",INNDATA!F505*INNDATA!N505)</f>
        <v/>
      </c>
      <c r="J460" s="45" t="str">
        <f>IF(ISBLANK(INNDATA!F505),"",INNDATA!F505*INNDATA!P505)</f>
        <v/>
      </c>
      <c r="K460" s="44" t="str">
        <f>IF(ISBLANK(INNDATA!F505),"",F460*INNDATA!G505)</f>
        <v/>
      </c>
      <c r="L460" s="45" t="str">
        <f>IF(ISBLANK(INNDATA!F505),"",G460*INNDATA!I505)</f>
        <v/>
      </c>
      <c r="M460" s="45" t="str">
        <f>IF(ISBLANK(INNDATA!F505),"",H460*INNDATA!K505)</f>
        <v/>
      </c>
      <c r="N460" s="45" t="str">
        <f>IF(ISBLANK(INNDATA!F505),"",I460*INNDATA!M505)</f>
        <v/>
      </c>
      <c r="O460" s="45" t="str">
        <f>IF(ISBLANK(INNDATA!F505),"",J460*INNDATA!O505)</f>
        <v/>
      </c>
      <c r="P460" s="44" t="str">
        <f>IF(ISBLANK(INNDATA!F505),"",IF(INNDATA!C33="Ja",(K460/Beregninger!L29),(K460/Beregninger!C41)))</f>
        <v/>
      </c>
      <c r="Q460" s="164" t="str">
        <f>IF(ISBLANK(INNDATA!F505),"",IF(INNDATA!C33="Ja",(L460/Beregninger!L63),(L460/Beregninger!C75)))</f>
        <v/>
      </c>
      <c r="R460" s="164" t="str">
        <f>IF(ISBLANK(INNDATA!F505),"",IF(INNDATA!C33="Ja",(M460/Beregninger!L97),(M460/Beregninger!C109)))</f>
        <v/>
      </c>
      <c r="S460" s="164" t="str">
        <f>IF(ISBLANK(INNDATA!F505),"",IF(INNDATA!C33="Ja",(N460/Beregninger!L131),(N460/Beregninger!C143)))</f>
        <v/>
      </c>
      <c r="T460" s="165" t="str">
        <f>IF(ISBLANK(INNDATA!F505),"",IF(INNDATA!C33="Ja",(O460/Beregninger!L165),(O460/Beregninger!C177)))</f>
        <v/>
      </c>
      <c r="U460" s="82"/>
      <c r="V460" s="82"/>
      <c r="W460" s="82"/>
      <c r="X460" s="88"/>
    </row>
    <row r="461" spans="1:24" ht="11.25" customHeight="1">
      <c r="A461" s="88"/>
      <c r="B461" s="82"/>
      <c r="C461" s="84" t="str">
        <f>IF(ISBLANK(INNDATA!C506),"",INNDATA!C506)</f>
        <v/>
      </c>
      <c r="D461" s="213" t="str">
        <f>IF(ISBLANK(INNDATA!D506),"",INNDATA!D506)</f>
        <v>Drageraggregat 2</v>
      </c>
      <c r="E461" s="214"/>
      <c r="F461" s="44" t="str">
        <f>IF(ISBLANK(INNDATA!F506),"",INNDATA!H506*INNDATA!F506)</f>
        <v/>
      </c>
      <c r="G461" s="45" t="str">
        <f>IF(ISBLANK(INNDATA!F506),"",INNDATA!J506*INNDATA!F506)</f>
        <v/>
      </c>
      <c r="H461" s="45" t="str">
        <f>IF(ISBLANK(INNDATA!F506),"",INNDATA!F506*INNDATA!L506)</f>
        <v/>
      </c>
      <c r="I461" s="45" t="str">
        <f>IF(ISBLANK(INNDATA!F506),"",INNDATA!F506*INNDATA!N506)</f>
        <v/>
      </c>
      <c r="J461" s="45" t="str">
        <f>IF(ISBLANK(INNDATA!F506),"",INNDATA!F506*INNDATA!P506)</f>
        <v/>
      </c>
      <c r="K461" s="44" t="str">
        <f>IF(ISBLANK(INNDATA!F506),"",F461*INNDATA!G506)</f>
        <v/>
      </c>
      <c r="L461" s="45" t="str">
        <f>IF(ISBLANK(INNDATA!F506),"",G461*INNDATA!I506)</f>
        <v/>
      </c>
      <c r="M461" s="45" t="str">
        <f>IF(ISBLANK(INNDATA!F506),"",H461*INNDATA!K506)</f>
        <v/>
      </c>
      <c r="N461" s="45" t="str">
        <f>IF(ISBLANK(INNDATA!F506),"",I461*INNDATA!M506)</f>
        <v/>
      </c>
      <c r="O461" s="45" t="str">
        <f>IF(ISBLANK(INNDATA!F506),"",J461*INNDATA!O506)</f>
        <v/>
      </c>
      <c r="P461" s="44" t="str">
        <f>IF(ISBLANK(INNDATA!F506),"",IF(INNDATA!C33="Ja",(K461/Beregninger!L29),(K461/Beregninger!C41)))</f>
        <v/>
      </c>
      <c r="Q461" s="45" t="str">
        <f>IF(ISBLANK(INNDATA!F506),"",IF(INNDATA!C33="Ja",(L461/Beregninger!L63),(L461/Beregninger!C75)))</f>
        <v/>
      </c>
      <c r="R461" s="45" t="str">
        <f>IF(ISBLANK(INNDATA!F506),"",IF(INNDATA!C33="Ja",(M461/Beregninger!L97),(M461/Beregninger!C109)))</f>
        <v/>
      </c>
      <c r="S461" s="45" t="str">
        <f>IF(ISBLANK(INNDATA!F506),"",IF(INNDATA!C33="Ja",(N461/Beregninger!L131),(N461/Beregninger!C143)))</f>
        <v/>
      </c>
      <c r="T461" s="46" t="str">
        <f>IF(ISBLANK(INNDATA!F506),"",IF(INNDATA!C33="Ja",(O461/Beregninger!L165),(O461/Beregninger!C177)))</f>
        <v/>
      </c>
      <c r="U461" s="82"/>
      <c r="V461" s="82"/>
      <c r="W461" s="82"/>
      <c r="X461" s="88"/>
    </row>
    <row r="462" spans="1:24" ht="11.25" customHeight="1">
      <c r="A462" s="88"/>
      <c r="B462" s="82"/>
      <c r="C462" s="84" t="str">
        <f>IF(ISBLANK(INNDATA!C507),"",INNDATA!C507)</f>
        <v/>
      </c>
      <c r="D462" s="213" t="str">
        <f>IF(ISBLANK(INNDATA!D507),"",INNDATA!D507)</f>
        <v>Kjølepumpe</v>
      </c>
      <c r="E462" s="214"/>
      <c r="F462" s="44" t="str">
        <f>IF(ISBLANK(INNDATA!F507),"",INNDATA!H507*INNDATA!F507)</f>
        <v/>
      </c>
      <c r="G462" s="45" t="str">
        <f>IF(ISBLANK(INNDATA!F507),"",INNDATA!J507*INNDATA!F507)</f>
        <v/>
      </c>
      <c r="H462" s="45" t="str">
        <f>IF(ISBLANK(INNDATA!F507),"",INNDATA!F507*INNDATA!L507)</f>
        <v/>
      </c>
      <c r="I462" s="45" t="str">
        <f>IF(ISBLANK(INNDATA!F507),"",INNDATA!F507*INNDATA!N507)</f>
        <v/>
      </c>
      <c r="J462" s="45" t="str">
        <f>IF(ISBLANK(INNDATA!F507),"",INNDATA!F507*INNDATA!P507)</f>
        <v/>
      </c>
      <c r="K462" s="44" t="str">
        <f>IF(ISBLANK(INNDATA!F507),"",F462*INNDATA!G507)</f>
        <v/>
      </c>
      <c r="L462" s="45" t="str">
        <f>IF(ISBLANK(INNDATA!F507),"",G462*INNDATA!I507)</f>
        <v/>
      </c>
      <c r="M462" s="45" t="str">
        <f>IF(ISBLANK(INNDATA!F507),"",H462*INNDATA!K507)</f>
        <v/>
      </c>
      <c r="N462" s="45" t="str">
        <f>IF(ISBLANK(INNDATA!F507),"",I462*INNDATA!M507)</f>
        <v/>
      </c>
      <c r="O462" s="45" t="str">
        <f>IF(ISBLANK(INNDATA!F507),"",J462*INNDATA!O507)</f>
        <v/>
      </c>
      <c r="P462" s="44" t="str">
        <f>IF(ISBLANK(INNDATA!F507),"",IF(INNDATA!C33="Ja",(K462/Beregninger!L29),(K462/Beregninger!C41)))</f>
        <v/>
      </c>
      <c r="Q462" s="45" t="str">
        <f>IF(ISBLANK(INNDATA!F507),"",IF(INNDATA!C33="Ja",(L462/Beregninger!L63),(L462/Beregninger!C75)))</f>
        <v/>
      </c>
      <c r="R462" s="45" t="str">
        <f>IF(ISBLANK(INNDATA!F507),"",IF(INNDATA!C33="Ja",(M462/Beregninger!L97),(M462/Beregninger!C109)))</f>
        <v/>
      </c>
      <c r="S462" s="45" t="str">
        <f>IF(ISBLANK(INNDATA!F507),"",IF(INNDATA!C33="Ja",(N462/Beregninger!L131),(N462/Beregninger!C143)))</f>
        <v/>
      </c>
      <c r="T462" s="46" t="str">
        <f>IF(ISBLANK(INNDATA!F507),"",IF(INNDATA!C33="Ja",(O462/Beregninger!L165),(O462/Beregninger!C177)))</f>
        <v/>
      </c>
      <c r="U462" s="82"/>
      <c r="V462" s="82"/>
      <c r="W462" s="82"/>
      <c r="X462" s="88"/>
    </row>
    <row r="463" spans="1:24" ht="11.25" customHeight="1">
      <c r="A463" s="88"/>
      <c r="B463" s="82"/>
      <c r="C463" s="84" t="str">
        <f>IF(ISBLANK(INNDATA!C508),"",INNDATA!C508)</f>
        <v/>
      </c>
      <c r="D463" s="213" t="str">
        <f>IF(ISBLANK(INNDATA!D508),"",INNDATA!D508)</f>
        <v>Platefrysere</v>
      </c>
      <c r="E463" s="214"/>
      <c r="F463" s="44" t="str">
        <f>IF(ISBLANK(INNDATA!F508),"",INNDATA!H508*INNDATA!F508)</f>
        <v/>
      </c>
      <c r="G463" s="45" t="str">
        <f>IF(ISBLANK(INNDATA!F508),"",INNDATA!J508*INNDATA!F508)</f>
        <v/>
      </c>
      <c r="H463" s="45" t="str">
        <f>IF(ISBLANK(INNDATA!F508),"",INNDATA!F508*INNDATA!L508)</f>
        <v/>
      </c>
      <c r="I463" s="45" t="str">
        <f>IF(ISBLANK(INNDATA!F508),"",INNDATA!F508*INNDATA!N508)</f>
        <v/>
      </c>
      <c r="J463" s="45" t="str">
        <f>IF(ISBLANK(INNDATA!F508),"",INNDATA!F508*INNDATA!P508)</f>
        <v/>
      </c>
      <c r="K463" s="44" t="str">
        <f>IF(ISBLANK(INNDATA!F508),"",F463*INNDATA!G508)</f>
        <v/>
      </c>
      <c r="L463" s="45" t="str">
        <f>IF(ISBLANK(INNDATA!F508),"",G463*INNDATA!I508)</f>
        <v/>
      </c>
      <c r="M463" s="45" t="str">
        <f>IF(ISBLANK(INNDATA!F508),"",H463*INNDATA!K508)</f>
        <v/>
      </c>
      <c r="N463" s="45" t="str">
        <f>IF(ISBLANK(INNDATA!F508),"",I463*INNDATA!M508)</f>
        <v/>
      </c>
      <c r="O463" s="45" t="str">
        <f>IF(ISBLANK(INNDATA!F508),"",J463*INNDATA!O508)</f>
        <v/>
      </c>
      <c r="P463" s="44" t="str">
        <f>IF(ISBLANK(INNDATA!F508),"",IF(INNDATA!C33="Ja",(K463/Beregninger!L29),(K463/Beregninger!C41)))</f>
        <v/>
      </c>
      <c r="Q463" s="45" t="str">
        <f>IF(ISBLANK(INNDATA!F508),"",IF(INNDATA!C33="Ja",(L463/Beregninger!L63),(L463/Beregninger!C75)))</f>
        <v/>
      </c>
      <c r="R463" s="45" t="str">
        <f>IF(ISBLANK(INNDATA!F508),"",IF(INNDATA!C33="Ja",(M463/Beregninger!L97),(M463/Beregninger!C109)))</f>
        <v/>
      </c>
      <c r="S463" s="45" t="str">
        <f>IF(ISBLANK(INNDATA!F508),"",IF(INNDATA!C33="Ja",(N463/Beregninger!L131),(N463/Beregninger!C143)))</f>
        <v/>
      </c>
      <c r="T463" s="46" t="str">
        <f>IF(ISBLANK(INNDATA!F508),"",IF(INNDATA!C33="Ja",(O463/Beregninger!L165),(O463/Beregninger!C177)))</f>
        <v/>
      </c>
      <c r="U463" s="82"/>
      <c r="V463" s="82"/>
      <c r="W463" s="82"/>
      <c r="X463" s="88"/>
    </row>
    <row r="464" spans="1:24" ht="11.25" customHeight="1">
      <c r="A464" s="88"/>
      <c r="B464" s="82"/>
      <c r="C464" s="84" t="str">
        <f>IF(ISBLANK(INNDATA!C509),"",INNDATA!C509)</f>
        <v/>
      </c>
      <c r="D464" s="213" t="str">
        <f>IF(ISBLANK(INNDATA!D509),"",INNDATA!D509)</f>
        <v>Hydr transferpumpe</v>
      </c>
      <c r="E464" s="214"/>
      <c r="F464" s="44" t="str">
        <f>IF(ISBLANK(INNDATA!F509),"",INNDATA!H509*INNDATA!F509)</f>
        <v/>
      </c>
      <c r="G464" s="45" t="str">
        <f>IF(ISBLANK(INNDATA!F509),"",INNDATA!J509*INNDATA!F509)</f>
        <v/>
      </c>
      <c r="H464" s="45" t="str">
        <f>IF(ISBLANK(INNDATA!F509),"",INNDATA!F509*INNDATA!L509)</f>
        <v/>
      </c>
      <c r="I464" s="45" t="str">
        <f>IF(ISBLANK(INNDATA!F509),"",INNDATA!F509*INNDATA!N509)</f>
        <v/>
      </c>
      <c r="J464" s="45" t="str">
        <f>IF(ISBLANK(INNDATA!F509),"",INNDATA!F509*INNDATA!P509)</f>
        <v/>
      </c>
      <c r="K464" s="44" t="str">
        <f>IF(ISBLANK(INNDATA!F509),"",F464*INNDATA!G509)</f>
        <v/>
      </c>
      <c r="L464" s="45" t="str">
        <f>IF(ISBLANK(INNDATA!F509),"",G464*INNDATA!I509)</f>
        <v/>
      </c>
      <c r="M464" s="45" t="str">
        <f>IF(ISBLANK(INNDATA!F509),"",H464*INNDATA!K509)</f>
        <v/>
      </c>
      <c r="N464" s="45" t="str">
        <f>IF(ISBLANK(INNDATA!F509),"",I464*INNDATA!M509)</f>
        <v/>
      </c>
      <c r="O464" s="45" t="str">
        <f>IF(ISBLANK(INNDATA!F509),"",J464*INNDATA!O509)</f>
        <v/>
      </c>
      <c r="P464" s="44" t="str">
        <f>IF(ISBLANK(INNDATA!F509),"",IF(INNDATA!C33="Ja",(K464/Beregninger!L29),(K464/Beregninger!C41)))</f>
        <v/>
      </c>
      <c r="Q464" s="45" t="str">
        <f>IF(ISBLANK(INNDATA!F509),"",IF(INNDATA!C33="Ja",(L464/Beregninger!L63),(L464/Beregninger!C75)))</f>
        <v/>
      </c>
      <c r="R464" s="45" t="str">
        <f>IF(ISBLANK(INNDATA!F509),"",IF(INNDATA!C33="Ja",(M464/Beregninger!L97),(M464/Beregninger!C109)))</f>
        <v/>
      </c>
      <c r="S464" s="45" t="str">
        <f>IF(ISBLANK(INNDATA!F509),"",IF(INNDATA!C33="Ja",(N464/Beregninger!L131),(N464/Beregninger!C143)))</f>
        <v/>
      </c>
      <c r="T464" s="46" t="str">
        <f>IF(ISBLANK(INNDATA!F509),"",IF(INNDATA!C33="Ja",(O464/Beregninger!L165),(O464/Beregninger!C177)))</f>
        <v/>
      </c>
      <c r="U464" s="82"/>
      <c r="V464" s="82"/>
      <c r="W464" s="82"/>
      <c r="X464" s="88"/>
    </row>
    <row r="465" spans="1:24" ht="11.25" customHeight="1">
      <c r="A465" s="88"/>
      <c r="B465" s="82"/>
      <c r="C465" s="84" t="str">
        <f>IF(ISBLANK(INNDATA!C510),"",INNDATA!C510)</f>
        <v/>
      </c>
      <c r="D465" s="213" t="str">
        <f>IF(ISBLANK(INNDATA!D510),"",INNDATA!D510)</f>
        <v>Hydragg. Platefryse</v>
      </c>
      <c r="E465" s="214"/>
      <c r="F465" s="44" t="str">
        <f>IF(ISBLANK(INNDATA!F510),"",INNDATA!H510*INNDATA!F510)</f>
        <v/>
      </c>
      <c r="G465" s="45" t="str">
        <f>IF(ISBLANK(INNDATA!F510),"",INNDATA!J510*INNDATA!F510)</f>
        <v/>
      </c>
      <c r="H465" s="45" t="str">
        <f>IF(ISBLANK(INNDATA!F510),"",INNDATA!F510*INNDATA!L510)</f>
        <v/>
      </c>
      <c r="I465" s="45" t="str">
        <f>IF(ISBLANK(INNDATA!F510),"",INNDATA!F510*INNDATA!N510)</f>
        <v/>
      </c>
      <c r="J465" s="45" t="str">
        <f>IF(ISBLANK(INNDATA!F510),"",INNDATA!F510*INNDATA!P510)</f>
        <v/>
      </c>
      <c r="K465" s="44" t="str">
        <f>IF(ISBLANK(INNDATA!F510),"",F465*INNDATA!G510)</f>
        <v/>
      </c>
      <c r="L465" s="45" t="str">
        <f>IF(ISBLANK(INNDATA!F510),"",G465*INNDATA!I510)</f>
        <v/>
      </c>
      <c r="M465" s="45" t="str">
        <f>IF(ISBLANK(INNDATA!F510),"",H465*INNDATA!K510)</f>
        <v/>
      </c>
      <c r="N465" s="45" t="str">
        <f>IF(ISBLANK(INNDATA!F510),"",I465*INNDATA!M510)</f>
        <v/>
      </c>
      <c r="O465" s="45" t="str">
        <f>IF(ISBLANK(INNDATA!F510),"",J465*INNDATA!O510)</f>
        <v/>
      </c>
      <c r="P465" s="44" t="str">
        <f>IF(ISBLANK(INNDATA!F510),"",IF(INNDATA!C33="Ja",(K465/Beregninger!L29),(K465/Beregninger!C41)))</f>
        <v/>
      </c>
      <c r="Q465" s="45" t="str">
        <f>IF(ISBLANK(INNDATA!F510),"",IF(INNDATA!C33="Ja",(L465/Beregninger!L63),(L465/Beregninger!C75)))</f>
        <v/>
      </c>
      <c r="R465" s="45" t="str">
        <f>IF(ISBLANK(INNDATA!F510),"",IF(INNDATA!C33="Ja",(M465/Beregninger!L97),(M465/Beregninger!C109)))</f>
        <v/>
      </c>
      <c r="S465" s="45" t="str">
        <f>IF(ISBLANK(INNDATA!F510),"",IF(INNDATA!C33="Ja",(N465/Beregninger!L131),(N465/Beregninger!C143)))</f>
        <v/>
      </c>
      <c r="T465" s="46" t="str">
        <f>IF(ISBLANK(INNDATA!F510),"",IF(INNDATA!C33="Ja",(O465/Beregninger!L165),(O465/Beregninger!C177)))</f>
        <v/>
      </c>
      <c r="U465" s="82"/>
      <c r="V465" s="82"/>
      <c r="W465" s="82"/>
      <c r="X465" s="88"/>
    </row>
    <row r="466" spans="1:24" ht="11.25" customHeight="1">
      <c r="A466" s="88"/>
      <c r="B466" s="82"/>
      <c r="C466" s="84" t="str">
        <f>IF(ISBLANK(INNDATA!C511),"",INNDATA!C511)</f>
        <v/>
      </c>
      <c r="D466" s="213" t="str">
        <f>IF(ISBLANK(INNDATA!D511),"",INNDATA!D511)</f>
        <v xml:space="preserve">Fabrikkshydraulikk </v>
      </c>
      <c r="E466" s="214"/>
      <c r="F466" s="44" t="str">
        <f>IF(ISBLANK(INNDATA!F511),"",INNDATA!H511*INNDATA!F511)</f>
        <v/>
      </c>
      <c r="G466" s="45" t="str">
        <f>IF(ISBLANK(INNDATA!F511),"",INNDATA!J511*INNDATA!F511)</f>
        <v/>
      </c>
      <c r="H466" s="45" t="str">
        <f>IF(ISBLANK(INNDATA!F511),"",INNDATA!F511*INNDATA!L511)</f>
        <v/>
      </c>
      <c r="I466" s="45" t="str">
        <f>IF(ISBLANK(INNDATA!F511),"",INNDATA!F511*INNDATA!N511)</f>
        <v/>
      </c>
      <c r="J466" s="45" t="str">
        <f>IF(ISBLANK(INNDATA!F511),"",INNDATA!F511*INNDATA!P511)</f>
        <v/>
      </c>
      <c r="K466" s="44" t="str">
        <f>IF(ISBLANK(INNDATA!F511),"",F466*INNDATA!G511)</f>
        <v/>
      </c>
      <c r="L466" s="45" t="str">
        <f>IF(ISBLANK(INNDATA!F511),"",G466*INNDATA!I511)</f>
        <v/>
      </c>
      <c r="M466" s="45" t="str">
        <f>IF(ISBLANK(INNDATA!F511),"",H466*INNDATA!K511)</f>
        <v/>
      </c>
      <c r="N466" s="45" t="str">
        <f>IF(ISBLANK(INNDATA!F511),"",I466*INNDATA!M511)</f>
        <v/>
      </c>
      <c r="O466" s="45" t="str">
        <f>IF(ISBLANK(INNDATA!F511),"",J466*INNDATA!O511)</f>
        <v/>
      </c>
      <c r="P466" s="44" t="str">
        <f>IF(ISBLANK(INNDATA!F511),"",IF(INNDATA!C33="Ja",(K466/Beregninger!L29),(K466/Beregninger!C41)))</f>
        <v/>
      </c>
      <c r="Q466" s="45" t="str">
        <f>IF(ISBLANK(INNDATA!F511),"",IF(INNDATA!C33="Ja",(L466/Beregninger!L63),(L466/Beregninger!C75)))</f>
        <v/>
      </c>
      <c r="R466" s="45" t="str">
        <f>IF(ISBLANK(INNDATA!F511),"",IF(INNDATA!C33="Ja",(M466/Beregninger!L97),(M466/Beregninger!C109)))</f>
        <v/>
      </c>
      <c r="S466" s="45" t="str">
        <f>IF(ISBLANK(INNDATA!F511),"",IF(INNDATA!C33="Ja",(N466/Beregninger!L131),(N466/Beregninger!C143)))</f>
        <v/>
      </c>
      <c r="T466" s="46" t="str">
        <f>IF(ISBLANK(INNDATA!F511),"",IF(INNDATA!C33="Ja",(O466/Beregninger!L165),(O466/Beregninger!C177)))</f>
        <v/>
      </c>
      <c r="U466" s="82"/>
      <c r="V466" s="82"/>
      <c r="W466" s="82"/>
      <c r="X466" s="88"/>
    </row>
    <row r="467" spans="1:24" ht="11.25" customHeight="1">
      <c r="A467" s="88"/>
      <c r="B467" s="82"/>
      <c r="C467" s="84" t="str">
        <f>IF(ISBLANK(INNDATA!C512),"",INNDATA!C512)</f>
        <v/>
      </c>
      <c r="D467" s="213" t="str">
        <f>IF(ISBLANK(INNDATA!D512),"",INNDATA!D512)</f>
        <v>Dekkskrane</v>
      </c>
      <c r="E467" s="214"/>
      <c r="F467" s="44" t="str">
        <f>IF(ISBLANK(INNDATA!F512),"",INNDATA!H512*INNDATA!F512)</f>
        <v/>
      </c>
      <c r="G467" s="45" t="str">
        <f>IF(ISBLANK(INNDATA!F512),"",INNDATA!J512*INNDATA!F512)</f>
        <v/>
      </c>
      <c r="H467" s="45" t="str">
        <f>IF(ISBLANK(INNDATA!F512),"",INNDATA!F512*INNDATA!L512)</f>
        <v/>
      </c>
      <c r="I467" s="45" t="str">
        <f>IF(ISBLANK(INNDATA!F512),"",INNDATA!F512*INNDATA!N512)</f>
        <v/>
      </c>
      <c r="J467" s="45" t="str">
        <f>IF(ISBLANK(INNDATA!F512),"",INNDATA!F512*INNDATA!P512)</f>
        <v/>
      </c>
      <c r="K467" s="44" t="str">
        <f>IF(ISBLANK(INNDATA!F512),"",F467*INNDATA!G512)</f>
        <v/>
      </c>
      <c r="L467" s="45" t="str">
        <f>IF(ISBLANK(INNDATA!F512),"",G467*INNDATA!I512)</f>
        <v/>
      </c>
      <c r="M467" s="45" t="str">
        <f>IF(ISBLANK(INNDATA!F512),"",H467*INNDATA!K512)</f>
        <v/>
      </c>
      <c r="N467" s="45" t="str">
        <f>IF(ISBLANK(INNDATA!F512),"",I467*INNDATA!M512)</f>
        <v/>
      </c>
      <c r="O467" s="45" t="str">
        <f>IF(ISBLANK(INNDATA!F512),"",J467*INNDATA!O512)</f>
        <v/>
      </c>
      <c r="P467" s="44" t="str">
        <f>IF(ISBLANK(INNDATA!F512),"",IF(INNDATA!C33="Ja",(K467/Beregninger!L29),(K467/Beregninger!C41)))</f>
        <v/>
      </c>
      <c r="Q467" s="45" t="str">
        <f>IF(ISBLANK(INNDATA!F512),"",IF(INNDATA!C33="Ja",(L467/Beregninger!L63),(L467/Beregninger!C75)))</f>
        <v/>
      </c>
      <c r="R467" s="45" t="str">
        <f>IF(ISBLANK(INNDATA!F512),"",IF(INNDATA!C33="Ja",(M467/Beregninger!L97),(M467/Beregninger!C109)))</f>
        <v/>
      </c>
      <c r="S467" s="45" t="str">
        <f>IF(ISBLANK(INNDATA!F512),"",IF(INNDATA!C33="Ja",(N467/Beregninger!L131),(N467/Beregninger!C143)))</f>
        <v/>
      </c>
      <c r="T467" s="46" t="str">
        <f>IF(ISBLANK(INNDATA!F512),"",IF(INNDATA!C33="Ja",(O467/Beregninger!L165),(O467/Beregninger!C177)))</f>
        <v/>
      </c>
      <c r="U467" s="82"/>
      <c r="V467" s="82"/>
      <c r="W467" s="82"/>
      <c r="X467" s="88"/>
    </row>
    <row r="468" spans="1:24" ht="11.25" customHeight="1">
      <c r="A468" s="88"/>
      <c r="B468" s="82"/>
      <c r="C468" s="84" t="str">
        <f>IF(ISBLANK(INNDATA!C513),"",INNDATA!C513)</f>
        <v>Workshop</v>
      </c>
      <c r="D468" s="213" t="str">
        <f>IF(ISBLANK(INNDATA!D513),"",INNDATA!D513)</f>
        <v>Styremaskin 1</v>
      </c>
      <c r="E468" s="214"/>
      <c r="F468" s="44" t="str">
        <f>IF(ISBLANK(INNDATA!F513),"",INNDATA!H513*INNDATA!F513)</f>
        <v/>
      </c>
      <c r="G468" s="45" t="str">
        <f>IF(ISBLANK(INNDATA!F513),"",INNDATA!J513*INNDATA!F513)</f>
        <v/>
      </c>
      <c r="H468" s="45" t="str">
        <f>IF(ISBLANK(INNDATA!F513),"",INNDATA!F513*INNDATA!L513)</f>
        <v/>
      </c>
      <c r="I468" s="45" t="str">
        <f>IF(ISBLANK(INNDATA!F513),"",INNDATA!F513*INNDATA!N513)</f>
        <v/>
      </c>
      <c r="J468" s="45" t="str">
        <f>IF(ISBLANK(INNDATA!F513),"",INNDATA!F513*INNDATA!P513)</f>
        <v/>
      </c>
      <c r="K468" s="44" t="str">
        <f>IF(ISBLANK(INNDATA!F513),"",F468*INNDATA!G513)</f>
        <v/>
      </c>
      <c r="L468" s="45" t="str">
        <f>IF(ISBLANK(INNDATA!F513),"",G468*INNDATA!I513)</f>
        <v/>
      </c>
      <c r="M468" s="45" t="str">
        <f>IF(ISBLANK(INNDATA!F513),"",H468*INNDATA!K513)</f>
        <v/>
      </c>
      <c r="N468" s="45" t="str">
        <f>IF(ISBLANK(INNDATA!F513),"",I468*INNDATA!M513)</f>
        <v/>
      </c>
      <c r="O468" s="45" t="str">
        <f>IF(ISBLANK(INNDATA!F513),"",J468*INNDATA!O513)</f>
        <v/>
      </c>
      <c r="P468" s="44" t="str">
        <f>IF(ISBLANK(INNDATA!F513),"",IF(INNDATA!C33="Ja",(K468/Beregninger!L29),(K468/Beregninger!C41)))</f>
        <v/>
      </c>
      <c r="Q468" s="45" t="str">
        <f>IF(ISBLANK(INNDATA!F513),"",IF(INNDATA!C33="Ja",(L468/Beregninger!L63),(L468/Beregninger!C75)))</f>
        <v/>
      </c>
      <c r="R468" s="45" t="str">
        <f>IF(ISBLANK(INNDATA!F513),"",IF(INNDATA!C33="Ja",(M468/Beregninger!L97),(M468/Beregninger!C109)))</f>
        <v/>
      </c>
      <c r="S468" s="45" t="str">
        <f>IF(ISBLANK(INNDATA!F513),"",IF(INNDATA!C33="Ja",(N468/Beregninger!L131),(N468/Beregninger!C143)))</f>
        <v/>
      </c>
      <c r="T468" s="46" t="str">
        <f>IF(ISBLANK(INNDATA!F513),"",IF(INNDATA!C33="Ja",(O468/Beregninger!L165),(O468/Beregninger!C177)))</f>
        <v/>
      </c>
      <c r="U468" s="82"/>
      <c r="V468" s="82"/>
      <c r="W468" s="82"/>
      <c r="X468" s="88"/>
    </row>
    <row r="469" spans="1:24" ht="11.25" customHeight="1">
      <c r="A469" s="88"/>
      <c r="B469" s="82"/>
      <c r="C469" s="84" t="str">
        <f>IF(ISBLANK(INNDATA!C514),"",INNDATA!C514)</f>
        <v/>
      </c>
      <c r="D469" s="213" t="str">
        <f>IF(ISBLANK(INNDATA!D514),"",INNDATA!D514)</f>
        <v>Styremaskin 2</v>
      </c>
      <c r="E469" s="214"/>
      <c r="F469" s="44" t="str">
        <f>IF(ISBLANK(INNDATA!F514),"",INNDATA!H514*INNDATA!F514)</f>
        <v/>
      </c>
      <c r="G469" s="45" t="str">
        <f>IF(ISBLANK(INNDATA!F514),"",INNDATA!J514*INNDATA!F514)</f>
        <v/>
      </c>
      <c r="H469" s="45" t="str">
        <f>IF(ISBLANK(INNDATA!F514),"",INNDATA!F514*INNDATA!L514)</f>
        <v/>
      </c>
      <c r="I469" s="45" t="str">
        <f>IF(ISBLANK(INNDATA!F514),"",INNDATA!F514*INNDATA!N514)</f>
        <v/>
      </c>
      <c r="J469" s="45" t="str">
        <f>IF(ISBLANK(INNDATA!F514),"",INNDATA!F514*INNDATA!P514)</f>
        <v/>
      </c>
      <c r="K469" s="44" t="str">
        <f>IF(ISBLANK(INNDATA!F514),"",F469*INNDATA!G514)</f>
        <v/>
      </c>
      <c r="L469" s="45" t="str">
        <f>IF(ISBLANK(INNDATA!F514),"",G469*INNDATA!I514)</f>
        <v/>
      </c>
      <c r="M469" s="45" t="str">
        <f>IF(ISBLANK(INNDATA!F514),"",H469*INNDATA!K514)</f>
        <v/>
      </c>
      <c r="N469" s="45" t="str">
        <f>IF(ISBLANK(INNDATA!F514),"",I469*INNDATA!M514)</f>
        <v/>
      </c>
      <c r="O469" s="45" t="str">
        <f>IF(ISBLANK(INNDATA!F514),"",J469*INNDATA!O514)</f>
        <v/>
      </c>
      <c r="P469" s="44" t="str">
        <f>IF(ISBLANK(INNDATA!F514),"",IF(INNDATA!C33="Ja",(K469/Beregninger!L29),(K469/Beregninger!C41)))</f>
        <v/>
      </c>
      <c r="Q469" s="45" t="str">
        <f>IF(ISBLANK(INNDATA!F514),"",IF(INNDATA!C33="Ja",(L469/Beregninger!L63),(L469/Beregninger!C75)))</f>
        <v/>
      </c>
      <c r="R469" s="45" t="str">
        <f>IF(ISBLANK(INNDATA!F514),"",IF(INNDATA!C33="Ja",(M469/Beregninger!L97),(M469/Beregninger!C109)))</f>
        <v/>
      </c>
      <c r="S469" s="45" t="str">
        <f>IF(ISBLANK(INNDATA!F514),"",IF(INNDATA!C33="Ja",(N469/Beregninger!L131),(N469/Beregninger!C143)))</f>
        <v/>
      </c>
      <c r="T469" s="46" t="str">
        <f>IF(ISBLANK(INNDATA!F514),"",IF(INNDATA!C33="Ja",(O469/Beregninger!L165),(O469/Beregninger!C177)))</f>
        <v/>
      </c>
      <c r="U469" s="82"/>
      <c r="V469" s="82"/>
      <c r="W469" s="82"/>
      <c r="X469" s="88"/>
    </row>
    <row r="470" spans="1:24" ht="11.25" customHeight="1">
      <c r="A470" s="88"/>
      <c r="B470" s="82"/>
      <c r="C470" s="84" t="str">
        <f>IF(ISBLANK(INNDATA!C515),"",INNDATA!C515)</f>
        <v/>
      </c>
      <c r="D470" s="213" t="str">
        <f>IF(ISBLANK(INNDATA!D515),"",INNDATA!D515)</f>
        <v>Hydraulikk kjølepump</v>
      </c>
      <c r="E470" s="214"/>
      <c r="F470" s="44" t="str">
        <f>IF(ISBLANK(INNDATA!F515),"",INNDATA!H515*INNDATA!F515)</f>
        <v/>
      </c>
      <c r="G470" s="45" t="str">
        <f>IF(ISBLANK(INNDATA!F515),"",INNDATA!J515*INNDATA!F515)</f>
        <v/>
      </c>
      <c r="H470" s="45" t="str">
        <f>IF(ISBLANK(INNDATA!F515),"",INNDATA!F515*INNDATA!L515)</f>
        <v/>
      </c>
      <c r="I470" s="45" t="str">
        <f>IF(ISBLANK(INNDATA!F515),"",INNDATA!F515*INNDATA!N515)</f>
        <v/>
      </c>
      <c r="J470" s="45" t="str">
        <f>IF(ISBLANK(INNDATA!F515),"",INNDATA!F515*INNDATA!P515)</f>
        <v/>
      </c>
      <c r="K470" s="44" t="str">
        <f>IF(ISBLANK(INNDATA!F515),"",F470*INNDATA!G515)</f>
        <v/>
      </c>
      <c r="L470" s="45" t="str">
        <f>IF(ISBLANK(INNDATA!F515),"",G470*INNDATA!I515)</f>
        <v/>
      </c>
      <c r="M470" s="45" t="str">
        <f>IF(ISBLANK(INNDATA!F515),"",H470*INNDATA!K515)</f>
        <v/>
      </c>
      <c r="N470" s="45" t="str">
        <f>IF(ISBLANK(INNDATA!F515),"",I470*INNDATA!M515)</f>
        <v/>
      </c>
      <c r="O470" s="45" t="str">
        <f>IF(ISBLANK(INNDATA!F515),"",J470*INNDATA!O515)</f>
        <v/>
      </c>
      <c r="P470" s="44" t="str">
        <f>IF(ISBLANK(INNDATA!F515),"",IF(INNDATA!C33="Ja",(K470/Beregninger!L29),(K470/Beregninger!C41)))</f>
        <v/>
      </c>
      <c r="Q470" s="45" t="str">
        <f>IF(ISBLANK(INNDATA!F515),"",IF(INNDATA!C33="Ja",(L470/Beregninger!L63),(L470/Beregninger!C75)))</f>
        <v/>
      </c>
      <c r="R470" s="45" t="str">
        <f>IF(ISBLANK(INNDATA!F515),"",IF(INNDATA!C33="Ja",(M470/Beregninger!L97),(M470/Beregninger!C109)))</f>
        <v/>
      </c>
      <c r="S470" s="45" t="str">
        <f>IF(ISBLANK(INNDATA!F515),"",IF(INNDATA!C33="Ja",(N470/Beregninger!L131),(N470/Beregninger!C143)))</f>
        <v/>
      </c>
      <c r="T470" s="46" t="str">
        <f>IF(ISBLANK(INNDATA!F515),"",IF(INNDATA!C33="Ja",(O470/Beregninger!L165),(O470/Beregninger!C177)))</f>
        <v/>
      </c>
      <c r="U470" s="82"/>
      <c r="V470" s="82"/>
      <c r="W470" s="82"/>
      <c r="X470" s="88"/>
    </row>
    <row r="471" spans="1:24" ht="11.25" customHeight="1">
      <c r="A471" s="88"/>
      <c r="B471" s="82"/>
      <c r="C471" s="84" t="str">
        <f>IF(ISBLANK(INNDATA!C516),"",INNDATA!C516)</f>
        <v/>
      </c>
      <c r="D471" s="213" t="str">
        <f>IF(ISBLANK(INNDATA!D516),"",INNDATA!D516)</f>
        <v/>
      </c>
      <c r="E471" s="214"/>
      <c r="F471" s="44" t="str">
        <f>IF(ISBLANK(INNDATA!F516),"",INNDATA!H516*INNDATA!F516)</f>
        <v/>
      </c>
      <c r="G471" s="45" t="str">
        <f>IF(ISBLANK(INNDATA!F516),"",INNDATA!J516*INNDATA!F516)</f>
        <v/>
      </c>
      <c r="H471" s="45" t="str">
        <f>IF(ISBLANK(INNDATA!F516),"",INNDATA!F516*INNDATA!L516)</f>
        <v/>
      </c>
      <c r="I471" s="45" t="str">
        <f>IF(ISBLANK(INNDATA!F516),"",INNDATA!F516*INNDATA!N516)</f>
        <v/>
      </c>
      <c r="J471" s="45" t="str">
        <f>IF(ISBLANK(INNDATA!F516),"",INNDATA!F516*INNDATA!P516)</f>
        <v/>
      </c>
      <c r="K471" s="44" t="str">
        <f>IF(ISBLANK(INNDATA!F516),"",F471*INNDATA!G516)</f>
        <v/>
      </c>
      <c r="L471" s="45" t="str">
        <f>IF(ISBLANK(INNDATA!F516),"",G471*INNDATA!I516)</f>
        <v/>
      </c>
      <c r="M471" s="45" t="str">
        <f>IF(ISBLANK(INNDATA!F516),"",H471*INNDATA!K516)</f>
        <v/>
      </c>
      <c r="N471" s="45" t="str">
        <f>IF(ISBLANK(INNDATA!F516),"",I471*INNDATA!M516)</f>
        <v/>
      </c>
      <c r="O471" s="45" t="str">
        <f>IF(ISBLANK(INNDATA!F516),"",J471*INNDATA!O516)</f>
        <v/>
      </c>
      <c r="P471" s="44" t="str">
        <f>IF(ISBLANK(INNDATA!F516),"",IF(INNDATA!C33="Ja",(K471/Beregninger!L29),(K471/Beregninger!C41)))</f>
        <v/>
      </c>
      <c r="Q471" s="45" t="str">
        <f>IF(ISBLANK(INNDATA!F516),"",IF(INNDATA!C33="Ja",(L471/Beregninger!L63),(L471/Beregninger!C75)))</f>
        <v/>
      </c>
      <c r="R471" s="45" t="str">
        <f>IF(ISBLANK(INNDATA!F516),"",IF(INNDATA!C33="Ja",(M471/Beregninger!L97),(M471/Beregninger!C109)))</f>
        <v/>
      </c>
      <c r="S471" s="45" t="str">
        <f>IF(ISBLANK(INNDATA!F516),"",IF(INNDATA!C33="Ja",(N471/Beregninger!L131),(N471/Beregninger!C143)))</f>
        <v/>
      </c>
      <c r="T471" s="46" t="str">
        <f>IF(ISBLANK(INNDATA!F516),"",IF(INNDATA!C33="Ja",(O471/Beregninger!L165),(O471/Beregninger!C177)))</f>
        <v/>
      </c>
      <c r="U471" s="82"/>
      <c r="V471" s="82"/>
      <c r="W471" s="82"/>
      <c r="X471" s="88"/>
    </row>
    <row r="472" spans="1:24" ht="11.25" customHeight="1">
      <c r="A472" s="88"/>
      <c r="B472" s="82"/>
      <c r="C472" s="84" t="str">
        <f>IF(ISBLANK(INNDATA!C517),"",INNDATA!C517)</f>
        <v/>
      </c>
      <c r="D472" s="213" t="str">
        <f>IF(ISBLANK(INNDATA!D517),"",INNDATA!D517)</f>
        <v/>
      </c>
      <c r="E472" s="214"/>
      <c r="F472" s="44" t="str">
        <f>IF(ISBLANK(INNDATA!F517),"",INNDATA!H517*INNDATA!F517)</f>
        <v/>
      </c>
      <c r="G472" s="45" t="str">
        <f>IF(ISBLANK(INNDATA!F517),"",INNDATA!J517*INNDATA!F517)</f>
        <v/>
      </c>
      <c r="H472" s="45" t="str">
        <f>IF(ISBLANK(INNDATA!F517),"",INNDATA!F517*INNDATA!L517)</f>
        <v/>
      </c>
      <c r="I472" s="45" t="str">
        <f>IF(ISBLANK(INNDATA!F517),"",INNDATA!F517*INNDATA!N517)</f>
        <v/>
      </c>
      <c r="J472" s="45" t="str">
        <f>IF(ISBLANK(INNDATA!F517),"",INNDATA!F517*INNDATA!P517)</f>
        <v/>
      </c>
      <c r="K472" s="44" t="str">
        <f>IF(ISBLANK(INNDATA!F517),"",F472*INNDATA!G517)</f>
        <v/>
      </c>
      <c r="L472" s="45" t="str">
        <f>IF(ISBLANK(INNDATA!F517),"",G472*INNDATA!I517)</f>
        <v/>
      </c>
      <c r="M472" s="45" t="str">
        <f>IF(ISBLANK(INNDATA!F517),"",H472*INNDATA!K517)</f>
        <v/>
      </c>
      <c r="N472" s="45" t="str">
        <f>IF(ISBLANK(INNDATA!F517),"",I472*INNDATA!M517)</f>
        <v/>
      </c>
      <c r="O472" s="45" t="str">
        <f>IF(ISBLANK(INNDATA!F517),"",J472*INNDATA!O517)</f>
        <v/>
      </c>
      <c r="P472" s="44" t="str">
        <f>IF(ISBLANK(INNDATA!F517),"",IF(INNDATA!C33="Ja",(K472/Beregninger!L29),(K472/Beregninger!C41)))</f>
        <v/>
      </c>
      <c r="Q472" s="45" t="str">
        <f>IF(ISBLANK(INNDATA!F517),"",IF(INNDATA!C33="Ja",(L472/Beregninger!L63),(L472/Beregninger!C75)))</f>
        <v/>
      </c>
      <c r="R472" s="45" t="str">
        <f>IF(ISBLANK(INNDATA!F517),"",IF(INNDATA!C33="Ja",(M472/Beregninger!L97),(M472/Beregninger!C109)))</f>
        <v/>
      </c>
      <c r="S472" s="45" t="str">
        <f>IF(ISBLANK(INNDATA!F517),"",IF(INNDATA!C33="Ja",(N472/Beregninger!L131),(N472/Beregninger!C143)))</f>
        <v/>
      </c>
      <c r="T472" s="46" t="str">
        <f>IF(ISBLANK(INNDATA!F517),"",IF(INNDATA!C33="Ja",(O472/Beregninger!L165),(O472/Beregninger!C177)))</f>
        <v/>
      </c>
      <c r="U472" s="82"/>
      <c r="V472" s="82"/>
      <c r="W472" s="82"/>
      <c r="X472" s="88"/>
    </row>
    <row r="473" spans="1:24" ht="11.25" customHeight="1">
      <c r="A473" s="88"/>
      <c r="B473" s="82"/>
      <c r="C473" s="84" t="str">
        <f>IF(ISBLANK(INNDATA!C518),"",INNDATA!C518)</f>
        <v/>
      </c>
      <c r="D473" s="213" t="str">
        <f>IF(ISBLANK(INNDATA!D518),"",INNDATA!D518)</f>
        <v/>
      </c>
      <c r="E473" s="214"/>
      <c r="F473" s="44" t="str">
        <f>IF(ISBLANK(INNDATA!F518),"",INNDATA!H518*INNDATA!F518)</f>
        <v/>
      </c>
      <c r="G473" s="45" t="str">
        <f>IF(ISBLANK(INNDATA!F518),"",INNDATA!J518*INNDATA!F518)</f>
        <v/>
      </c>
      <c r="H473" s="45" t="str">
        <f>IF(ISBLANK(INNDATA!F518),"",INNDATA!F518*INNDATA!L518)</f>
        <v/>
      </c>
      <c r="I473" s="45" t="str">
        <f>IF(ISBLANK(INNDATA!F518),"",INNDATA!F518*INNDATA!N518)</f>
        <v/>
      </c>
      <c r="J473" s="45" t="str">
        <f>IF(ISBLANK(INNDATA!F518),"",INNDATA!F518*INNDATA!P518)</f>
        <v/>
      </c>
      <c r="K473" s="44" t="str">
        <f>IF(ISBLANK(INNDATA!F518),"",F473*INNDATA!G518)</f>
        <v/>
      </c>
      <c r="L473" s="45" t="str">
        <f>IF(ISBLANK(INNDATA!F518),"",G473*INNDATA!I518)</f>
        <v/>
      </c>
      <c r="M473" s="45" t="str">
        <f>IF(ISBLANK(INNDATA!F518),"",H473*INNDATA!K518)</f>
        <v/>
      </c>
      <c r="N473" s="45" t="str">
        <f>IF(ISBLANK(INNDATA!F518),"",I473*INNDATA!M518)</f>
        <v/>
      </c>
      <c r="O473" s="45" t="str">
        <f>IF(ISBLANK(INNDATA!F518),"",J473*INNDATA!O518)</f>
        <v/>
      </c>
      <c r="P473" s="44" t="str">
        <f>IF(ISBLANK(INNDATA!F518),"",IF(INNDATA!C33="Ja",(K473/Beregninger!L29),(K473/Beregninger!C41)))</f>
        <v/>
      </c>
      <c r="Q473" s="45" t="str">
        <f>IF(ISBLANK(INNDATA!F518),"",IF(INNDATA!C33="Ja",(L473/Beregninger!L63),(L473/Beregninger!C75)))</f>
        <v/>
      </c>
      <c r="R473" s="45" t="str">
        <f>IF(ISBLANK(INNDATA!F518),"",IF(INNDATA!C33="Ja",(M473/Beregninger!L97),(M473/Beregninger!C109)))</f>
        <v/>
      </c>
      <c r="S473" s="45" t="str">
        <f>IF(ISBLANK(INNDATA!F518),"",IF(INNDATA!C33="Ja",(N473/Beregninger!L131),(N473/Beregninger!C143)))</f>
        <v/>
      </c>
      <c r="T473" s="46" t="str">
        <f>IF(ISBLANK(INNDATA!F518),"",IF(INNDATA!C33="Ja",(O473/Beregninger!L165),(O473/Beregninger!C177)))</f>
        <v/>
      </c>
      <c r="U473" s="82"/>
      <c r="V473" s="82"/>
      <c r="W473" s="82"/>
      <c r="X473" s="88"/>
    </row>
    <row r="474" spans="1:24" ht="11.25" customHeight="1">
      <c r="A474" s="88"/>
      <c r="B474" s="82"/>
      <c r="C474" s="84" t="str">
        <f>IF(ISBLANK(INNDATA!C519),"",INNDATA!C519)</f>
        <v/>
      </c>
      <c r="D474" s="213" t="str">
        <f>IF(ISBLANK(INNDATA!D519),"",INNDATA!D519)</f>
        <v/>
      </c>
      <c r="E474" s="214"/>
      <c r="F474" s="44" t="str">
        <f>IF(ISBLANK(INNDATA!F519),"",INNDATA!H519*INNDATA!F519)</f>
        <v/>
      </c>
      <c r="G474" s="45" t="str">
        <f>IF(ISBLANK(INNDATA!F519),"",INNDATA!J519*INNDATA!F519)</f>
        <v/>
      </c>
      <c r="H474" s="45" t="str">
        <f>IF(ISBLANK(INNDATA!F519),"",INNDATA!F519*INNDATA!L519)</f>
        <v/>
      </c>
      <c r="I474" s="45" t="str">
        <f>IF(ISBLANK(INNDATA!F519),"",INNDATA!F519*INNDATA!N519)</f>
        <v/>
      </c>
      <c r="J474" s="45" t="str">
        <f>IF(ISBLANK(INNDATA!F519),"",INNDATA!F519*INNDATA!P519)</f>
        <v/>
      </c>
      <c r="K474" s="44" t="str">
        <f>IF(ISBLANK(INNDATA!F519),"",F474*INNDATA!G519)</f>
        <v/>
      </c>
      <c r="L474" s="45" t="str">
        <f>IF(ISBLANK(INNDATA!F519),"",G474*INNDATA!I519)</f>
        <v/>
      </c>
      <c r="M474" s="45" t="str">
        <f>IF(ISBLANK(INNDATA!F519),"",H474*INNDATA!K519)</f>
        <v/>
      </c>
      <c r="N474" s="45" t="str">
        <f>IF(ISBLANK(INNDATA!F519),"",I474*INNDATA!M519)</f>
        <v/>
      </c>
      <c r="O474" s="45" t="str">
        <f>IF(ISBLANK(INNDATA!F519),"",J474*INNDATA!O519)</f>
        <v/>
      </c>
      <c r="P474" s="44" t="str">
        <f>IF(ISBLANK(INNDATA!F519),"",IF(INNDATA!C33="Ja",(K474/Beregninger!L29),(K474/Beregninger!C41)))</f>
        <v/>
      </c>
      <c r="Q474" s="45" t="str">
        <f>IF(ISBLANK(INNDATA!F519),"",IF(INNDATA!C33="Ja",(L474/Beregninger!L63),(L474/Beregninger!C75)))</f>
        <v/>
      </c>
      <c r="R474" s="45" t="str">
        <f>IF(ISBLANK(INNDATA!F519),"",IF(INNDATA!C33="Ja",(M474/Beregninger!L97),(M474/Beregninger!C109)))</f>
        <v/>
      </c>
      <c r="S474" s="45" t="str">
        <f>IF(ISBLANK(INNDATA!F519),"",IF(INNDATA!C33="Ja",(N474/Beregninger!L131),(N474/Beregninger!C143)))</f>
        <v/>
      </c>
      <c r="T474" s="46" t="str">
        <f>IF(ISBLANK(INNDATA!F519),"",IF(INNDATA!C33="Ja",(O474/Beregninger!L165),(O474/Beregninger!C177)))</f>
        <v/>
      </c>
      <c r="U474" s="82"/>
      <c r="V474" s="82"/>
      <c r="W474" s="82"/>
      <c r="X474" s="88"/>
    </row>
    <row r="475" spans="1:24" ht="11.25" customHeight="1">
      <c r="A475" s="88"/>
      <c r="B475" s="82"/>
      <c r="C475" s="84" t="str">
        <f>IF(ISBLANK(INNDATA!C520),"",INNDATA!C520)</f>
        <v/>
      </c>
      <c r="D475" s="213" t="str">
        <f>IF(ISBLANK(INNDATA!D520),"",INNDATA!D520)</f>
        <v/>
      </c>
      <c r="E475" s="214"/>
      <c r="F475" s="44" t="str">
        <f>IF(ISBLANK(INNDATA!F520),"",INNDATA!H520*INNDATA!F520)</f>
        <v/>
      </c>
      <c r="G475" s="45" t="str">
        <f>IF(ISBLANK(INNDATA!F520),"",INNDATA!J520*INNDATA!F520)</f>
        <v/>
      </c>
      <c r="H475" s="45" t="str">
        <f>IF(ISBLANK(INNDATA!F520),"",INNDATA!F520*INNDATA!L520)</f>
        <v/>
      </c>
      <c r="I475" s="45" t="str">
        <f>IF(ISBLANK(INNDATA!F520),"",INNDATA!F520*INNDATA!N520)</f>
        <v/>
      </c>
      <c r="J475" s="45" t="str">
        <f>IF(ISBLANK(INNDATA!F520),"",INNDATA!F520*INNDATA!P520)</f>
        <v/>
      </c>
      <c r="K475" s="44" t="str">
        <f>IF(ISBLANK(INNDATA!F520),"",F475*INNDATA!G520)</f>
        <v/>
      </c>
      <c r="L475" s="45" t="str">
        <f>IF(ISBLANK(INNDATA!F520),"",G475*INNDATA!I520)</f>
        <v/>
      </c>
      <c r="M475" s="45" t="str">
        <f>IF(ISBLANK(INNDATA!F520),"",H475*INNDATA!K520)</f>
        <v/>
      </c>
      <c r="N475" s="45" t="str">
        <f>IF(ISBLANK(INNDATA!F520),"",I475*INNDATA!M520)</f>
        <v/>
      </c>
      <c r="O475" s="45" t="str">
        <f>IF(ISBLANK(INNDATA!F520),"",J475*INNDATA!O520)</f>
        <v/>
      </c>
      <c r="P475" s="44" t="str">
        <f>IF(ISBLANK(INNDATA!F520),"",IF(INNDATA!C33="Ja",(K475/Beregninger!L29),(K475/Beregninger!C41)))</f>
        <v/>
      </c>
      <c r="Q475" s="45" t="str">
        <f>IF(ISBLANK(INNDATA!F520),"",IF(INNDATA!C33="Ja",(L475/Beregninger!L63),(L475/Beregninger!C75)))</f>
        <v/>
      </c>
      <c r="R475" s="45" t="str">
        <f>IF(ISBLANK(INNDATA!F520),"",IF(INNDATA!C33="Ja",(M475/Beregninger!L97),(M475/Beregninger!C109)))</f>
        <v/>
      </c>
      <c r="S475" s="45" t="str">
        <f>IF(ISBLANK(INNDATA!F520),"",IF(INNDATA!C33="Ja",(N475/Beregninger!L131),(N475/Beregninger!C143)))</f>
        <v/>
      </c>
      <c r="T475" s="46" t="str">
        <f>IF(ISBLANK(INNDATA!F520),"",IF(INNDATA!C33="Ja",(O475/Beregninger!L165),(O475/Beregninger!C177)))</f>
        <v/>
      </c>
      <c r="U475" s="82"/>
      <c r="V475" s="82"/>
      <c r="W475" s="82"/>
      <c r="X475" s="88"/>
    </row>
    <row r="476" spans="1:24" ht="11.25" customHeight="1">
      <c r="A476" s="88"/>
      <c r="B476" s="82"/>
      <c r="C476" s="84" t="str">
        <f>IF(ISBLANK(INNDATA!C521),"",INNDATA!C521)</f>
        <v/>
      </c>
      <c r="D476" s="213" t="str">
        <f>IF(ISBLANK(INNDATA!D521),"",INNDATA!D521)</f>
        <v/>
      </c>
      <c r="E476" s="214"/>
      <c r="F476" s="44" t="str">
        <f>IF(ISBLANK(INNDATA!F521),"",INNDATA!H521*INNDATA!F521)</f>
        <v/>
      </c>
      <c r="G476" s="45" t="str">
        <f>IF(ISBLANK(INNDATA!F521),"",INNDATA!J521*INNDATA!F521)</f>
        <v/>
      </c>
      <c r="H476" s="45" t="str">
        <f>IF(ISBLANK(INNDATA!F521),"",INNDATA!F521*INNDATA!L521)</f>
        <v/>
      </c>
      <c r="I476" s="45" t="str">
        <f>IF(ISBLANK(INNDATA!F521),"",INNDATA!F521*INNDATA!N521)</f>
        <v/>
      </c>
      <c r="J476" s="45" t="str">
        <f>IF(ISBLANK(INNDATA!F521),"",INNDATA!F521*INNDATA!P521)</f>
        <v/>
      </c>
      <c r="K476" s="44" t="str">
        <f>IF(ISBLANK(INNDATA!F521),"",F476*INNDATA!G521)</f>
        <v/>
      </c>
      <c r="L476" s="45" t="str">
        <f>IF(ISBLANK(INNDATA!F521),"",G476*INNDATA!I521)</f>
        <v/>
      </c>
      <c r="M476" s="45" t="str">
        <f>IF(ISBLANK(INNDATA!F521),"",H476*INNDATA!K521)</f>
        <v/>
      </c>
      <c r="N476" s="45" t="str">
        <f>IF(ISBLANK(INNDATA!F521),"",I476*INNDATA!M521)</f>
        <v/>
      </c>
      <c r="O476" s="45" t="str">
        <f>IF(ISBLANK(INNDATA!F521),"",J476*INNDATA!O521)</f>
        <v/>
      </c>
      <c r="P476" s="44" t="str">
        <f>IF(ISBLANK(INNDATA!F521),"",IF(INNDATA!C33="Ja",(K476/Beregninger!L29),(K476/Beregninger!C41)))</f>
        <v/>
      </c>
      <c r="Q476" s="45" t="str">
        <f>IF(ISBLANK(INNDATA!F521),"",IF(INNDATA!C33="Ja",(L476/Beregninger!L63),(L476/Beregninger!C75)))</f>
        <v/>
      </c>
      <c r="R476" s="45" t="str">
        <f>IF(ISBLANK(INNDATA!F521),"",IF(INNDATA!C33="Ja",(M476/Beregninger!L97),(M476/Beregninger!C109)))</f>
        <v/>
      </c>
      <c r="S476" s="45" t="str">
        <f>IF(ISBLANK(INNDATA!F521),"",IF(INNDATA!C33="Ja",(N476/Beregninger!L131),(N476/Beregninger!C143)))</f>
        <v/>
      </c>
      <c r="T476" s="46" t="str">
        <f>IF(ISBLANK(INNDATA!F521),"",IF(INNDATA!C33="Ja",(O476/Beregninger!L165),(O476/Beregninger!C177)))</f>
        <v/>
      </c>
      <c r="U476" s="82"/>
      <c r="V476" s="82"/>
      <c r="W476" s="82"/>
      <c r="X476" s="88"/>
    </row>
    <row r="477" spans="1:24" ht="11.25" customHeight="1">
      <c r="A477" s="88"/>
      <c r="B477" s="82"/>
      <c r="C477" s="84" t="str">
        <f>IF(ISBLANK(INNDATA!C522),"",INNDATA!C522)</f>
        <v/>
      </c>
      <c r="D477" s="213" t="str">
        <f>IF(ISBLANK(INNDATA!D522),"",INNDATA!D522)</f>
        <v/>
      </c>
      <c r="E477" s="214"/>
      <c r="F477" s="44" t="str">
        <f>IF(ISBLANK(INNDATA!F522),"",INNDATA!H522*INNDATA!F522)</f>
        <v/>
      </c>
      <c r="G477" s="45" t="str">
        <f>IF(ISBLANK(INNDATA!F522),"",INNDATA!J522*INNDATA!F522)</f>
        <v/>
      </c>
      <c r="H477" s="45" t="str">
        <f>IF(ISBLANK(INNDATA!F522),"",INNDATA!F522*INNDATA!L522)</f>
        <v/>
      </c>
      <c r="I477" s="45" t="str">
        <f>IF(ISBLANK(INNDATA!F522),"",INNDATA!F522*INNDATA!N522)</f>
        <v/>
      </c>
      <c r="J477" s="45" t="str">
        <f>IF(ISBLANK(INNDATA!F522),"",INNDATA!F522*INNDATA!P522)</f>
        <v/>
      </c>
      <c r="K477" s="44" t="str">
        <f>IF(ISBLANK(INNDATA!F522),"",F477*INNDATA!G522)</f>
        <v/>
      </c>
      <c r="L477" s="45" t="str">
        <f>IF(ISBLANK(INNDATA!F522),"",G477*INNDATA!I522)</f>
        <v/>
      </c>
      <c r="M477" s="45" t="str">
        <f>IF(ISBLANK(INNDATA!F522),"",H477*INNDATA!K522)</f>
        <v/>
      </c>
      <c r="N477" s="45" t="str">
        <f>IF(ISBLANK(INNDATA!F522),"",I477*INNDATA!M522)</f>
        <v/>
      </c>
      <c r="O477" s="45" t="str">
        <f>IF(ISBLANK(INNDATA!F522),"",J477*INNDATA!O522)</f>
        <v/>
      </c>
      <c r="P477" s="44" t="str">
        <f>IF(ISBLANK(INNDATA!F522),"",IF(INNDATA!C33="Ja",(K477/Beregninger!L29),(K477/Beregninger!C41)))</f>
        <v/>
      </c>
      <c r="Q477" s="45" t="str">
        <f>IF(ISBLANK(INNDATA!F522),"",IF(INNDATA!C33="Ja",(L477/Beregninger!L63),(L477/Beregninger!C75)))</f>
        <v/>
      </c>
      <c r="R477" s="45" t="str">
        <f>IF(ISBLANK(INNDATA!F522),"",IF(INNDATA!C33="Ja",(M477/Beregninger!L97),(M477/Beregninger!C109)))</f>
        <v/>
      </c>
      <c r="S477" s="45" t="str">
        <f>IF(ISBLANK(INNDATA!F522),"",IF(INNDATA!C33="Ja",(N477/Beregninger!L131),(N477/Beregninger!C143)))</f>
        <v/>
      </c>
      <c r="T477" s="46" t="str">
        <f>IF(ISBLANK(INNDATA!F522),"",IF(INNDATA!C33="Ja",(O477/Beregninger!L165),(O477/Beregninger!C177)))</f>
        <v/>
      </c>
      <c r="U477" s="82"/>
      <c r="V477" s="82"/>
      <c r="W477" s="82"/>
      <c r="X477" s="88"/>
    </row>
    <row r="478" spans="1:24" ht="11.25" customHeight="1">
      <c r="A478" s="88"/>
      <c r="B478" s="82"/>
      <c r="C478" s="84" t="str">
        <f>IF(ISBLANK(INNDATA!C523),"",INNDATA!C523)</f>
        <v/>
      </c>
      <c r="D478" s="213" t="str">
        <f>IF(ISBLANK(INNDATA!D523),"",INNDATA!D523)</f>
        <v/>
      </c>
      <c r="E478" s="214"/>
      <c r="F478" s="44" t="str">
        <f>IF(ISBLANK(INNDATA!F523),"",INNDATA!H523*INNDATA!F523)</f>
        <v/>
      </c>
      <c r="G478" s="45" t="str">
        <f>IF(ISBLANK(INNDATA!F523),"",INNDATA!J523*INNDATA!F523)</f>
        <v/>
      </c>
      <c r="H478" s="45" t="str">
        <f>IF(ISBLANK(INNDATA!F523),"",INNDATA!F523*INNDATA!L523)</f>
        <v/>
      </c>
      <c r="I478" s="45" t="str">
        <f>IF(ISBLANK(INNDATA!F523),"",INNDATA!F523*INNDATA!N523)</f>
        <v/>
      </c>
      <c r="J478" s="45" t="str">
        <f>IF(ISBLANK(INNDATA!F523),"",INNDATA!F523*INNDATA!P523)</f>
        <v/>
      </c>
      <c r="K478" s="44" t="str">
        <f>IF(ISBLANK(INNDATA!F523),"",F478*INNDATA!G523)</f>
        <v/>
      </c>
      <c r="L478" s="45" t="str">
        <f>IF(ISBLANK(INNDATA!F523),"",G478*INNDATA!I523)</f>
        <v/>
      </c>
      <c r="M478" s="45" t="str">
        <f>IF(ISBLANK(INNDATA!F523),"",H478*INNDATA!K523)</f>
        <v/>
      </c>
      <c r="N478" s="45" t="str">
        <f>IF(ISBLANK(INNDATA!F523),"",I478*INNDATA!M523)</f>
        <v/>
      </c>
      <c r="O478" s="45" t="str">
        <f>IF(ISBLANK(INNDATA!F523),"",J478*INNDATA!O523)</f>
        <v/>
      </c>
      <c r="P478" s="44" t="str">
        <f>IF(ISBLANK(INNDATA!F523),"",IF(INNDATA!C33="Ja",(K478/Beregninger!L29),(K478/Beregninger!C41)))</f>
        <v/>
      </c>
      <c r="Q478" s="45" t="str">
        <f>IF(ISBLANK(INNDATA!F523),"",IF(INNDATA!C33="Ja",(L478/Beregninger!L63),(L478/Beregninger!C75)))</f>
        <v/>
      </c>
      <c r="R478" s="45" t="str">
        <f>IF(ISBLANK(INNDATA!F523),"",IF(INNDATA!C33="Ja",(M478/Beregninger!L97),(M478/Beregninger!C109)))</f>
        <v/>
      </c>
      <c r="S478" s="45" t="str">
        <f>IF(ISBLANK(INNDATA!F523),"",IF(INNDATA!C33="Ja",(N478/Beregninger!L131),(N478/Beregninger!C143)))</f>
        <v/>
      </c>
      <c r="T478" s="46" t="str">
        <f>IF(ISBLANK(INNDATA!F523),"",IF(INNDATA!C33="Ja",(O478/Beregninger!L165),(O478/Beregninger!C177)))</f>
        <v/>
      </c>
      <c r="U478" s="82"/>
      <c r="V478" s="82"/>
      <c r="W478" s="82"/>
      <c r="X478" s="88"/>
    </row>
    <row r="479" spans="1:24" ht="11.25" customHeight="1">
      <c r="A479" s="88"/>
      <c r="B479" s="82"/>
      <c r="C479" s="84" t="str">
        <f>IF(ISBLANK(INNDATA!C524),"",INNDATA!C524)</f>
        <v/>
      </c>
      <c r="D479" s="213" t="str">
        <f>IF(ISBLANK(INNDATA!D524),"",INNDATA!D524)</f>
        <v/>
      </c>
      <c r="E479" s="214"/>
      <c r="F479" s="44" t="str">
        <f>IF(ISBLANK(INNDATA!F524),"",INNDATA!H524*INNDATA!F524)</f>
        <v/>
      </c>
      <c r="G479" s="45" t="str">
        <f>IF(ISBLANK(INNDATA!F524),"",INNDATA!J524*INNDATA!F524)</f>
        <v/>
      </c>
      <c r="H479" s="45" t="str">
        <f>IF(ISBLANK(INNDATA!F524),"",INNDATA!F524*INNDATA!L524)</f>
        <v/>
      </c>
      <c r="I479" s="45" t="str">
        <f>IF(ISBLANK(INNDATA!F524),"",INNDATA!F524*INNDATA!N524)</f>
        <v/>
      </c>
      <c r="J479" s="45" t="str">
        <f>IF(ISBLANK(INNDATA!F524),"",INNDATA!F524*INNDATA!P524)</f>
        <v/>
      </c>
      <c r="K479" s="44" t="str">
        <f>IF(ISBLANK(INNDATA!F524),"",F479*INNDATA!G524)</f>
        <v/>
      </c>
      <c r="L479" s="45" t="str">
        <f>IF(ISBLANK(INNDATA!F524),"",G479*INNDATA!I524)</f>
        <v/>
      </c>
      <c r="M479" s="45" t="str">
        <f>IF(ISBLANK(INNDATA!F524),"",H479*INNDATA!K524)</f>
        <v/>
      </c>
      <c r="N479" s="45" t="str">
        <f>IF(ISBLANK(INNDATA!F524),"",I479*INNDATA!M524)</f>
        <v/>
      </c>
      <c r="O479" s="45" t="str">
        <f>IF(ISBLANK(INNDATA!F524),"",J479*INNDATA!O524)</f>
        <v/>
      </c>
      <c r="P479" s="44" t="str">
        <f>IF(ISBLANK(INNDATA!F524),"",IF(INNDATA!C33="Ja",(K479/Beregninger!L29),(K479/Beregninger!C41)))</f>
        <v/>
      </c>
      <c r="Q479" s="45" t="str">
        <f>IF(ISBLANK(INNDATA!F524),"",IF(INNDATA!C33="Ja",(L479/Beregninger!L63),(L479/Beregninger!C75)))</f>
        <v/>
      </c>
      <c r="R479" s="45" t="str">
        <f>IF(ISBLANK(INNDATA!F524),"",IF(INNDATA!C33="Ja",(M479/Beregninger!L97),(M479/Beregninger!C109)))</f>
        <v/>
      </c>
      <c r="S479" s="45" t="str">
        <f>IF(ISBLANK(INNDATA!F524),"",IF(INNDATA!C33="Ja",(N479/Beregninger!L131),(N479/Beregninger!C143)))</f>
        <v/>
      </c>
      <c r="T479" s="46" t="str">
        <f>IF(ISBLANK(INNDATA!F524),"",IF(INNDATA!C33="Ja",(O479/Beregninger!L165),(O479/Beregninger!C177)))</f>
        <v/>
      </c>
      <c r="U479" s="82"/>
      <c r="V479" s="82"/>
      <c r="W479" s="82"/>
      <c r="X479" s="88"/>
    </row>
    <row r="480" spans="1:24" ht="11.25" customHeight="1">
      <c r="A480" s="88"/>
      <c r="B480" s="82"/>
      <c r="C480" s="84" t="str">
        <f>IF(ISBLANK(INNDATA!C525),"",INNDATA!C525)</f>
        <v/>
      </c>
      <c r="D480" s="213" t="str">
        <f>IF(ISBLANK(INNDATA!D525),"",INNDATA!D525)</f>
        <v/>
      </c>
      <c r="E480" s="214"/>
      <c r="F480" s="44" t="str">
        <f>IF(ISBLANK(INNDATA!F525),"",INNDATA!H525*INNDATA!F525)</f>
        <v/>
      </c>
      <c r="G480" s="45" t="str">
        <f>IF(ISBLANK(INNDATA!F525),"",INNDATA!J525*INNDATA!F525)</f>
        <v/>
      </c>
      <c r="H480" s="45" t="str">
        <f>IF(ISBLANK(INNDATA!F525),"",INNDATA!F525*INNDATA!L525)</f>
        <v/>
      </c>
      <c r="I480" s="45" t="str">
        <f>IF(ISBLANK(INNDATA!F525),"",INNDATA!F525*INNDATA!N525)</f>
        <v/>
      </c>
      <c r="J480" s="45" t="str">
        <f>IF(ISBLANK(INNDATA!F525),"",INNDATA!F525*INNDATA!P525)</f>
        <v/>
      </c>
      <c r="K480" s="44" t="str">
        <f>IF(ISBLANK(INNDATA!F525),"",F480*INNDATA!G525)</f>
        <v/>
      </c>
      <c r="L480" s="45" t="str">
        <f>IF(ISBLANK(INNDATA!F525),"",G480*INNDATA!I525)</f>
        <v/>
      </c>
      <c r="M480" s="45" t="str">
        <f>IF(ISBLANK(INNDATA!F525),"",H480*INNDATA!K525)</f>
        <v/>
      </c>
      <c r="N480" s="45" t="str">
        <f>IF(ISBLANK(INNDATA!F525),"",I480*INNDATA!M525)</f>
        <v/>
      </c>
      <c r="O480" s="45" t="str">
        <f>IF(ISBLANK(INNDATA!F525),"",J480*INNDATA!O525)</f>
        <v/>
      </c>
      <c r="P480" s="44" t="str">
        <f>IF(ISBLANK(INNDATA!F525),"",IF(INNDATA!C33="Ja",(K480/Beregninger!L29),(K480/Beregninger!C41)))</f>
        <v/>
      </c>
      <c r="Q480" s="45" t="str">
        <f>IF(ISBLANK(INNDATA!F525),"",IF(INNDATA!C33="Ja",(L480/Beregninger!L63),(L480/Beregninger!C75)))</f>
        <v/>
      </c>
      <c r="R480" s="45" t="str">
        <f>IF(ISBLANK(INNDATA!F525),"",IF(INNDATA!C33="Ja",(M480/Beregninger!L97),(M480/Beregninger!C109)))</f>
        <v/>
      </c>
      <c r="S480" s="45" t="str">
        <f>IF(ISBLANK(INNDATA!F525),"",IF(INNDATA!C33="Ja",(N480/Beregninger!L131),(N480/Beregninger!C143)))</f>
        <v/>
      </c>
      <c r="T480" s="46" t="str">
        <f>IF(ISBLANK(INNDATA!F525),"",IF(INNDATA!C33="Ja",(O480/Beregninger!L165),(O480/Beregninger!C177)))</f>
        <v/>
      </c>
      <c r="U480" s="82"/>
      <c r="V480" s="82"/>
      <c r="W480" s="82"/>
      <c r="X480" s="88"/>
    </row>
    <row r="481" spans="1:24" ht="11.25" customHeight="1">
      <c r="A481" s="88"/>
      <c r="B481" s="82"/>
      <c r="C481" s="84" t="str">
        <f>IF(ISBLANK(INNDATA!C526),"",INNDATA!C526)</f>
        <v/>
      </c>
      <c r="D481" s="213" t="str">
        <f>IF(ISBLANK(INNDATA!D526),"",INNDATA!D526)</f>
        <v/>
      </c>
      <c r="E481" s="214"/>
      <c r="F481" s="44" t="str">
        <f>IF(ISBLANK(INNDATA!F526),"",INNDATA!H526*INNDATA!F526)</f>
        <v/>
      </c>
      <c r="G481" s="45" t="str">
        <f>IF(ISBLANK(INNDATA!F526),"",INNDATA!J526*INNDATA!F526)</f>
        <v/>
      </c>
      <c r="H481" s="45" t="str">
        <f>IF(ISBLANK(INNDATA!F526),"",INNDATA!F526*INNDATA!L526)</f>
        <v/>
      </c>
      <c r="I481" s="45" t="str">
        <f>IF(ISBLANK(INNDATA!F526),"",INNDATA!F526*INNDATA!N526)</f>
        <v/>
      </c>
      <c r="J481" s="45" t="str">
        <f>IF(ISBLANK(INNDATA!F526),"",INNDATA!F526*INNDATA!P526)</f>
        <v/>
      </c>
      <c r="K481" s="44" t="str">
        <f>IF(ISBLANK(INNDATA!F526),"",F481*INNDATA!G526)</f>
        <v/>
      </c>
      <c r="L481" s="45" t="str">
        <f>IF(ISBLANK(INNDATA!F526),"",G481*INNDATA!I526)</f>
        <v/>
      </c>
      <c r="M481" s="45" t="str">
        <f>IF(ISBLANK(INNDATA!F526),"",H481*INNDATA!K526)</f>
        <v/>
      </c>
      <c r="N481" s="45" t="str">
        <f>IF(ISBLANK(INNDATA!F526),"",I481*INNDATA!M526)</f>
        <v/>
      </c>
      <c r="O481" s="45" t="str">
        <f>IF(ISBLANK(INNDATA!F526),"",J481*INNDATA!O526)</f>
        <v/>
      </c>
      <c r="P481" s="44" t="str">
        <f>IF(ISBLANK(INNDATA!F526),"",IF(INNDATA!C33="Ja",(K481/Beregninger!L29),(K481/Beregninger!C41)))</f>
        <v/>
      </c>
      <c r="Q481" s="45" t="str">
        <f>IF(ISBLANK(INNDATA!F526),"",IF(INNDATA!C33="Ja",(L481/Beregninger!L63),(L481/Beregninger!C75)))</f>
        <v/>
      </c>
      <c r="R481" s="45" t="str">
        <f>IF(ISBLANK(INNDATA!F526),"",IF(INNDATA!C33="Ja",(M481/Beregninger!L97),(M481/Beregninger!C109)))</f>
        <v/>
      </c>
      <c r="S481" s="45" t="str">
        <f>IF(ISBLANK(INNDATA!F526),"",IF(INNDATA!C33="Ja",(N481/Beregninger!L131),(N481/Beregninger!C143)))</f>
        <v/>
      </c>
      <c r="T481" s="46" t="str">
        <f>IF(ISBLANK(INNDATA!F526),"",IF(INNDATA!C33="Ja",(O481/Beregninger!L165),(O481/Beregninger!C177)))</f>
        <v/>
      </c>
      <c r="U481" s="82"/>
      <c r="V481" s="82"/>
      <c r="W481" s="82"/>
      <c r="X481" s="88"/>
    </row>
    <row r="482" spans="1:24" ht="11.25" customHeight="1">
      <c r="A482" s="88"/>
      <c r="B482" s="82"/>
      <c r="C482" s="84" t="str">
        <f>IF(ISBLANK(INNDATA!C527),"",INNDATA!C527)</f>
        <v/>
      </c>
      <c r="D482" s="213" t="str">
        <f>IF(ISBLANK(INNDATA!D527),"",INNDATA!D527)</f>
        <v/>
      </c>
      <c r="E482" s="214"/>
      <c r="F482" s="44" t="str">
        <f>IF(ISBLANK(INNDATA!F527),"",INNDATA!H527*INNDATA!F527)</f>
        <v/>
      </c>
      <c r="G482" s="45" t="str">
        <f>IF(ISBLANK(INNDATA!F527),"",INNDATA!J527*INNDATA!F527)</f>
        <v/>
      </c>
      <c r="H482" s="45" t="str">
        <f>IF(ISBLANK(INNDATA!F527),"",INNDATA!F527*INNDATA!L527)</f>
        <v/>
      </c>
      <c r="I482" s="45" t="str">
        <f>IF(ISBLANK(INNDATA!F527),"",INNDATA!F527*INNDATA!N527)</f>
        <v/>
      </c>
      <c r="J482" s="45" t="str">
        <f>IF(ISBLANK(INNDATA!F527),"",INNDATA!F527*INNDATA!P527)</f>
        <v/>
      </c>
      <c r="K482" s="44" t="str">
        <f>IF(ISBLANK(INNDATA!F527),"",F482*INNDATA!G527)</f>
        <v/>
      </c>
      <c r="L482" s="45" t="str">
        <f>IF(ISBLANK(INNDATA!F527),"",G482*INNDATA!I527)</f>
        <v/>
      </c>
      <c r="M482" s="45" t="str">
        <f>IF(ISBLANK(INNDATA!F527),"",H482*INNDATA!K527)</f>
        <v/>
      </c>
      <c r="N482" s="45" t="str">
        <f>IF(ISBLANK(INNDATA!F527),"",I482*INNDATA!M527)</f>
        <v/>
      </c>
      <c r="O482" s="45" t="str">
        <f>IF(ISBLANK(INNDATA!F527),"",J482*INNDATA!O527)</f>
        <v/>
      </c>
      <c r="P482" s="44" t="str">
        <f>IF(ISBLANK(INNDATA!F527),"",IF(INNDATA!C33="Ja",(K482/Beregninger!L29),(K482/Beregninger!C41)))</f>
        <v/>
      </c>
      <c r="Q482" s="45" t="str">
        <f>IF(ISBLANK(INNDATA!F527),"",IF(INNDATA!C33="Ja",(L482/Beregninger!L63),(L482/Beregninger!C75)))</f>
        <v/>
      </c>
      <c r="R482" s="45" t="str">
        <f>IF(ISBLANK(INNDATA!F527),"",IF(INNDATA!C33="Ja",(M482/Beregninger!L97),(M482/Beregninger!C109)))</f>
        <v/>
      </c>
      <c r="S482" s="45" t="str">
        <f>IF(ISBLANK(INNDATA!F527),"",IF(INNDATA!C33="Ja",(N482/Beregninger!L131),(N482/Beregninger!C143)))</f>
        <v/>
      </c>
      <c r="T482" s="46" t="str">
        <f>IF(ISBLANK(INNDATA!F527),"",IF(INNDATA!C33="Ja",(O482/Beregninger!L165),(O482/Beregninger!C177)))</f>
        <v/>
      </c>
      <c r="U482" s="82"/>
      <c r="V482" s="82"/>
      <c r="W482" s="82"/>
      <c r="X482" s="88"/>
    </row>
    <row r="483" spans="1:24" ht="11.25" customHeight="1">
      <c r="A483" s="88"/>
      <c r="B483" s="82"/>
      <c r="C483" s="84" t="str">
        <f>IF(ISBLANK(INNDATA!C528),"",INNDATA!C528)</f>
        <v/>
      </c>
      <c r="D483" s="213" t="str">
        <f>IF(ISBLANK(INNDATA!D528),"",INNDATA!D528)</f>
        <v/>
      </c>
      <c r="E483" s="214"/>
      <c r="F483" s="44" t="str">
        <f>IF(ISBLANK(INNDATA!F528),"",INNDATA!H528*INNDATA!F528)</f>
        <v/>
      </c>
      <c r="G483" s="45" t="str">
        <f>IF(ISBLANK(INNDATA!F528),"",INNDATA!J528*INNDATA!F528)</f>
        <v/>
      </c>
      <c r="H483" s="45" t="str">
        <f>IF(ISBLANK(INNDATA!F528),"",INNDATA!F528*INNDATA!L528)</f>
        <v/>
      </c>
      <c r="I483" s="45" t="str">
        <f>IF(ISBLANK(INNDATA!F528),"",INNDATA!F528*INNDATA!N528)</f>
        <v/>
      </c>
      <c r="J483" s="45" t="str">
        <f>IF(ISBLANK(INNDATA!F528),"",INNDATA!F528*INNDATA!P528)</f>
        <v/>
      </c>
      <c r="K483" s="44" t="str">
        <f>IF(ISBLANK(INNDATA!F528),"",F483*INNDATA!G528)</f>
        <v/>
      </c>
      <c r="L483" s="45" t="str">
        <f>IF(ISBLANK(INNDATA!F528),"",G483*INNDATA!I528)</f>
        <v/>
      </c>
      <c r="M483" s="45" t="str">
        <f>IF(ISBLANK(INNDATA!F528),"",H483*INNDATA!K528)</f>
        <v/>
      </c>
      <c r="N483" s="45" t="str">
        <f>IF(ISBLANK(INNDATA!F528),"",I483*INNDATA!M528)</f>
        <v/>
      </c>
      <c r="O483" s="45" t="str">
        <f>IF(ISBLANK(INNDATA!F528),"",J483*INNDATA!O528)</f>
        <v/>
      </c>
      <c r="P483" s="44" t="str">
        <f>IF(ISBLANK(INNDATA!F528),"",IF(INNDATA!C33="Ja",(K483/Beregninger!L29),(K483/Beregninger!C41)))</f>
        <v/>
      </c>
      <c r="Q483" s="45" t="str">
        <f>IF(ISBLANK(INNDATA!F528),"",IF(INNDATA!C33="Ja",(L483/Beregninger!L63),(L483/Beregninger!C75)))</f>
        <v/>
      </c>
      <c r="R483" s="45" t="str">
        <f>IF(ISBLANK(INNDATA!F528),"",IF(INNDATA!C33="Ja",(M483/Beregninger!L97),(M483/Beregninger!C109)))</f>
        <v/>
      </c>
      <c r="S483" s="45" t="str">
        <f>IF(ISBLANK(INNDATA!F528),"",IF(INNDATA!C33="Ja",(N483/Beregninger!L131),(N483/Beregninger!C143)))</f>
        <v/>
      </c>
      <c r="T483" s="46" t="str">
        <f>IF(ISBLANK(INNDATA!F528),"",IF(INNDATA!C33="Ja",(O483/Beregninger!L165),(O483/Beregninger!C177)))</f>
        <v/>
      </c>
      <c r="U483" s="82"/>
      <c r="V483" s="82"/>
      <c r="W483" s="82"/>
      <c r="X483" s="88"/>
    </row>
    <row r="484" spans="1:24" ht="11.25" customHeight="1">
      <c r="A484" s="88"/>
      <c r="B484" s="82"/>
      <c r="C484" s="84" t="str">
        <f>IF(ISBLANK(INNDATA!C529),"",INNDATA!C529)</f>
        <v/>
      </c>
      <c r="D484" s="213" t="str">
        <f>IF(ISBLANK(INNDATA!D529),"",INNDATA!D529)</f>
        <v/>
      </c>
      <c r="E484" s="214"/>
      <c r="F484" s="44" t="str">
        <f>IF(ISBLANK(INNDATA!F529),"",INNDATA!H529*INNDATA!F529)</f>
        <v/>
      </c>
      <c r="G484" s="45" t="str">
        <f>IF(ISBLANK(INNDATA!F529),"",INNDATA!J529*INNDATA!F529)</f>
        <v/>
      </c>
      <c r="H484" s="45" t="str">
        <f>IF(ISBLANK(INNDATA!F529),"",INNDATA!F529*INNDATA!L529)</f>
        <v/>
      </c>
      <c r="I484" s="45" t="str">
        <f>IF(ISBLANK(INNDATA!F529),"",INNDATA!F529*INNDATA!N529)</f>
        <v/>
      </c>
      <c r="J484" s="45" t="str">
        <f>IF(ISBLANK(INNDATA!F529),"",INNDATA!F529*INNDATA!P529)</f>
        <v/>
      </c>
      <c r="K484" s="44" t="str">
        <f>IF(ISBLANK(INNDATA!F529),"",F484*INNDATA!G529)</f>
        <v/>
      </c>
      <c r="L484" s="45" t="str">
        <f>IF(ISBLANK(INNDATA!F529),"",G484*INNDATA!I529)</f>
        <v/>
      </c>
      <c r="M484" s="45" t="str">
        <f>IF(ISBLANK(INNDATA!F529),"",H484*INNDATA!K529)</f>
        <v/>
      </c>
      <c r="N484" s="45" t="str">
        <f>IF(ISBLANK(INNDATA!F529),"",I484*INNDATA!M529)</f>
        <v/>
      </c>
      <c r="O484" s="45" t="str">
        <f>IF(ISBLANK(INNDATA!F529),"",J484*INNDATA!O529)</f>
        <v/>
      </c>
      <c r="P484" s="44" t="str">
        <f>IF(ISBLANK(INNDATA!F529),"",IF(INNDATA!C33="Ja",(K484/Beregninger!L29),(K484/Beregninger!C41)))</f>
        <v/>
      </c>
      <c r="Q484" s="45" t="str">
        <f>IF(ISBLANK(INNDATA!F529),"",IF(INNDATA!C33="Ja",(L484/Beregninger!L63),(L484/Beregninger!C75)))</f>
        <v/>
      </c>
      <c r="R484" s="45" t="str">
        <f>IF(ISBLANK(INNDATA!F529),"",IF(INNDATA!C33="Ja",(M484/Beregninger!L97),(M484/Beregninger!C109)))</f>
        <v/>
      </c>
      <c r="S484" s="45" t="str">
        <f>IF(ISBLANK(INNDATA!F529),"",IF(INNDATA!C33="Ja",(N484/Beregninger!L131),(N484/Beregninger!C143)))</f>
        <v/>
      </c>
      <c r="T484" s="46" t="str">
        <f>IF(ISBLANK(INNDATA!F529),"",IF(INNDATA!C33="Ja",(O484/Beregninger!L165),(O484/Beregninger!C177)))</f>
        <v/>
      </c>
      <c r="U484" s="82"/>
      <c r="V484" s="82"/>
      <c r="W484" s="82"/>
      <c r="X484" s="88"/>
    </row>
    <row r="485" spans="1:24" ht="11.25" customHeight="1">
      <c r="A485" s="88"/>
      <c r="B485" s="82"/>
      <c r="C485" s="84" t="str">
        <f>IF(ISBLANK(INNDATA!C530),"",INNDATA!C530)</f>
        <v/>
      </c>
      <c r="D485" s="213" t="str">
        <f>IF(ISBLANK(INNDATA!D530),"",INNDATA!D530)</f>
        <v/>
      </c>
      <c r="E485" s="214"/>
      <c r="F485" s="44" t="str">
        <f>IF(ISBLANK(INNDATA!F530),"",INNDATA!H530*INNDATA!F530)</f>
        <v/>
      </c>
      <c r="G485" s="45" t="str">
        <f>IF(ISBLANK(INNDATA!F530),"",INNDATA!J530*INNDATA!F530)</f>
        <v/>
      </c>
      <c r="H485" s="45" t="str">
        <f>IF(ISBLANK(INNDATA!F530),"",INNDATA!F530*INNDATA!L530)</f>
        <v/>
      </c>
      <c r="I485" s="45" t="str">
        <f>IF(ISBLANK(INNDATA!F530),"",INNDATA!F530*INNDATA!N530)</f>
        <v/>
      </c>
      <c r="J485" s="45" t="str">
        <f>IF(ISBLANK(INNDATA!F530),"",INNDATA!F530*INNDATA!P530)</f>
        <v/>
      </c>
      <c r="K485" s="44" t="str">
        <f>IF(ISBLANK(INNDATA!F530),"",F485*INNDATA!G530)</f>
        <v/>
      </c>
      <c r="L485" s="45" t="str">
        <f>IF(ISBLANK(INNDATA!F530),"",G485*INNDATA!I530)</f>
        <v/>
      </c>
      <c r="M485" s="45" t="str">
        <f>IF(ISBLANK(INNDATA!F530),"",H485*INNDATA!K530)</f>
        <v/>
      </c>
      <c r="N485" s="45" t="str">
        <f>IF(ISBLANK(INNDATA!F530),"",I485*INNDATA!M530)</f>
        <v/>
      </c>
      <c r="O485" s="45" t="str">
        <f>IF(ISBLANK(INNDATA!F530),"",J485*INNDATA!O530)</f>
        <v/>
      </c>
      <c r="P485" s="44" t="str">
        <f>IF(ISBLANK(INNDATA!F530),"",IF(INNDATA!C33="Ja",(K485/Beregninger!L29),(K485/Beregninger!C41)))</f>
        <v/>
      </c>
      <c r="Q485" s="45" t="str">
        <f>IF(ISBLANK(INNDATA!F530),"",IF(INNDATA!C33="Ja",(L485/Beregninger!L63),(L485/Beregninger!C75)))</f>
        <v/>
      </c>
      <c r="R485" s="45" t="str">
        <f>IF(ISBLANK(INNDATA!F530),"",IF(INNDATA!C33="Ja",(M485/Beregninger!L97),(M485/Beregninger!C109)))</f>
        <v/>
      </c>
      <c r="S485" s="45" t="str">
        <f>IF(ISBLANK(INNDATA!F530),"",IF(INNDATA!C33="Ja",(N485/Beregninger!L131),(N485/Beregninger!C143)))</f>
        <v/>
      </c>
      <c r="T485" s="46" t="str">
        <f>IF(ISBLANK(INNDATA!F530),"",IF(INNDATA!C33="Ja",(O485/Beregninger!L165),(O485/Beregninger!C177)))</f>
        <v/>
      </c>
      <c r="U485" s="82"/>
      <c r="V485" s="82"/>
      <c r="W485" s="82"/>
      <c r="X485" s="88"/>
    </row>
    <row r="486" spans="1:24" ht="11.25" customHeight="1">
      <c r="A486" s="88"/>
      <c r="B486" s="82"/>
      <c r="C486" s="84" t="str">
        <f>IF(ISBLANK(INNDATA!C531),"",INNDATA!C531)</f>
        <v/>
      </c>
      <c r="D486" s="213" t="str">
        <f>IF(ISBLANK(INNDATA!D531),"",INNDATA!D531)</f>
        <v/>
      </c>
      <c r="E486" s="214"/>
      <c r="F486" s="44" t="str">
        <f>IF(ISBLANK(INNDATA!F531),"",INNDATA!H531*INNDATA!F531)</f>
        <v/>
      </c>
      <c r="G486" s="45" t="str">
        <f>IF(ISBLANK(INNDATA!F531),"",INNDATA!J531*INNDATA!F531)</f>
        <v/>
      </c>
      <c r="H486" s="45" t="str">
        <f>IF(ISBLANK(INNDATA!F531),"",INNDATA!F531*INNDATA!L531)</f>
        <v/>
      </c>
      <c r="I486" s="45" t="str">
        <f>IF(ISBLANK(INNDATA!F531),"",INNDATA!F531*INNDATA!N531)</f>
        <v/>
      </c>
      <c r="J486" s="45" t="str">
        <f>IF(ISBLANK(INNDATA!F531),"",INNDATA!F531*INNDATA!P531)</f>
        <v/>
      </c>
      <c r="K486" s="44" t="str">
        <f>IF(ISBLANK(INNDATA!F531),"",F486*INNDATA!G531)</f>
        <v/>
      </c>
      <c r="L486" s="45" t="str">
        <f>IF(ISBLANK(INNDATA!F531),"",G486*INNDATA!I531)</f>
        <v/>
      </c>
      <c r="M486" s="45" t="str">
        <f>IF(ISBLANK(INNDATA!F531),"",H486*INNDATA!K531)</f>
        <v/>
      </c>
      <c r="N486" s="45" t="str">
        <f>IF(ISBLANK(INNDATA!F531),"",I486*INNDATA!M531)</f>
        <v/>
      </c>
      <c r="O486" s="45" t="str">
        <f>IF(ISBLANK(INNDATA!F531),"",J486*INNDATA!O531)</f>
        <v/>
      </c>
      <c r="P486" s="44" t="str">
        <f>IF(ISBLANK(INNDATA!F531),"",IF(INNDATA!C33="Ja",(K486/Beregninger!L29),(K486/Beregninger!C41)))</f>
        <v/>
      </c>
      <c r="Q486" s="45" t="str">
        <f>IF(ISBLANK(INNDATA!F531),"",IF(INNDATA!C33="Ja",(L486/Beregninger!L63),(L486/Beregninger!C75)))</f>
        <v/>
      </c>
      <c r="R486" s="45" t="str">
        <f>IF(ISBLANK(INNDATA!F531),"",IF(INNDATA!C33="Ja",(M486/Beregninger!L97),(M486/Beregninger!C109)))</f>
        <v/>
      </c>
      <c r="S486" s="45" t="str">
        <f>IF(ISBLANK(INNDATA!F531),"",IF(INNDATA!C33="Ja",(N486/Beregninger!L131),(N486/Beregninger!C143)))</f>
        <v/>
      </c>
      <c r="T486" s="46" t="str">
        <f>IF(ISBLANK(INNDATA!F531),"",IF(INNDATA!C33="Ja",(O486/Beregninger!L165),(O486/Beregninger!C177)))</f>
        <v/>
      </c>
      <c r="U486" s="82"/>
      <c r="V486" s="82"/>
      <c r="W486" s="82"/>
      <c r="X486" s="88"/>
    </row>
    <row r="487" spans="1:24" ht="11.25" customHeight="1">
      <c r="A487" s="88"/>
      <c r="B487" s="82"/>
      <c r="C487" s="84" t="str">
        <f>IF(ISBLANK(INNDATA!C532),"",INNDATA!C532)</f>
        <v/>
      </c>
      <c r="D487" s="213" t="str">
        <f>IF(ISBLANK(INNDATA!D532),"",INNDATA!D532)</f>
        <v/>
      </c>
      <c r="E487" s="214"/>
      <c r="F487" s="44" t="str">
        <f>IF(ISBLANK(INNDATA!F532),"",INNDATA!H532*INNDATA!F532)</f>
        <v/>
      </c>
      <c r="G487" s="45" t="str">
        <f>IF(ISBLANK(INNDATA!F532),"",INNDATA!J532*INNDATA!F532)</f>
        <v/>
      </c>
      <c r="H487" s="45" t="str">
        <f>IF(ISBLANK(INNDATA!F532),"",INNDATA!F532*INNDATA!L532)</f>
        <v/>
      </c>
      <c r="I487" s="45" t="str">
        <f>IF(ISBLANK(INNDATA!F532),"",INNDATA!F532*INNDATA!N532)</f>
        <v/>
      </c>
      <c r="J487" s="45" t="str">
        <f>IF(ISBLANK(INNDATA!F532),"",INNDATA!F532*INNDATA!P532)</f>
        <v/>
      </c>
      <c r="K487" s="44" t="str">
        <f>IF(ISBLANK(INNDATA!F532),"",F487*INNDATA!G532)</f>
        <v/>
      </c>
      <c r="L487" s="45" t="str">
        <f>IF(ISBLANK(INNDATA!F532),"",G487*INNDATA!I532)</f>
        <v/>
      </c>
      <c r="M487" s="45" t="str">
        <f>IF(ISBLANK(INNDATA!F532),"",H487*INNDATA!K532)</f>
        <v/>
      </c>
      <c r="N487" s="45" t="str">
        <f>IF(ISBLANK(INNDATA!F532),"",I487*INNDATA!M532)</f>
        <v/>
      </c>
      <c r="O487" s="45" t="str">
        <f>IF(ISBLANK(INNDATA!F532),"",J487*INNDATA!O532)</f>
        <v/>
      </c>
      <c r="P487" s="44" t="str">
        <f>IF(ISBLANK(INNDATA!F532),"",IF(INNDATA!C33="Ja",(K487/Beregninger!L29),(K487/Beregninger!C41)))</f>
        <v/>
      </c>
      <c r="Q487" s="45" t="str">
        <f>IF(ISBLANK(INNDATA!F532),"",IF(INNDATA!C33="Ja",(L487/Beregninger!L63),(L487/Beregninger!C75)))</f>
        <v/>
      </c>
      <c r="R487" s="45" t="str">
        <f>IF(ISBLANK(INNDATA!F532),"",IF(INNDATA!C33="Ja",(M487/Beregninger!L97),(M487/Beregninger!C109)))</f>
        <v/>
      </c>
      <c r="S487" s="45" t="str">
        <f>IF(ISBLANK(INNDATA!F532),"",IF(INNDATA!C33="Ja",(N487/Beregninger!L131),(N487/Beregninger!C143)))</f>
        <v/>
      </c>
      <c r="T487" s="46" t="str">
        <f>IF(ISBLANK(INNDATA!F532),"",IF(INNDATA!C33="Ja",(O487/Beregninger!L165),(O487/Beregninger!C177)))</f>
        <v/>
      </c>
      <c r="U487" s="82"/>
      <c r="V487" s="82"/>
      <c r="W487" s="82"/>
      <c r="X487" s="88"/>
    </row>
    <row r="488" spans="1:24" ht="11.25" customHeight="1">
      <c r="A488" s="88"/>
      <c r="B488" s="82"/>
      <c r="C488" s="84" t="str">
        <f>IF(ISBLANK(INNDATA!C533),"",INNDATA!C533)</f>
        <v/>
      </c>
      <c r="D488" s="213" t="str">
        <f>IF(ISBLANK(INNDATA!D533),"",INNDATA!D533)</f>
        <v/>
      </c>
      <c r="E488" s="214"/>
      <c r="F488" s="44" t="str">
        <f>IF(ISBLANK(INNDATA!F533),"",INNDATA!H533*INNDATA!F533)</f>
        <v/>
      </c>
      <c r="G488" s="45" t="str">
        <f>IF(ISBLANK(INNDATA!F533),"",INNDATA!J533*INNDATA!F533)</f>
        <v/>
      </c>
      <c r="H488" s="45" t="str">
        <f>IF(ISBLANK(INNDATA!F533),"",INNDATA!F533*INNDATA!L533)</f>
        <v/>
      </c>
      <c r="I488" s="45" t="str">
        <f>IF(ISBLANK(INNDATA!F533),"",INNDATA!F533*INNDATA!N533)</f>
        <v/>
      </c>
      <c r="J488" s="45" t="str">
        <f>IF(ISBLANK(INNDATA!F533),"",INNDATA!F533*INNDATA!P533)</f>
        <v/>
      </c>
      <c r="K488" s="44" t="str">
        <f>IF(ISBLANK(INNDATA!F533),"",F488*INNDATA!G533)</f>
        <v/>
      </c>
      <c r="L488" s="45" t="str">
        <f>IF(ISBLANK(INNDATA!F533),"",G488*INNDATA!I533)</f>
        <v/>
      </c>
      <c r="M488" s="45" t="str">
        <f>IF(ISBLANK(INNDATA!F533),"",H488*INNDATA!K533)</f>
        <v/>
      </c>
      <c r="N488" s="45" t="str">
        <f>IF(ISBLANK(INNDATA!F533),"",I488*INNDATA!M533)</f>
        <v/>
      </c>
      <c r="O488" s="45" t="str">
        <f>IF(ISBLANK(INNDATA!F533),"",J488*INNDATA!O533)</f>
        <v/>
      </c>
      <c r="P488" s="44" t="str">
        <f>IF(ISBLANK(INNDATA!F533),"",IF(INNDATA!C33="Ja",(K488/Beregninger!L29),(K488/Beregninger!C41)))</f>
        <v/>
      </c>
      <c r="Q488" s="45" t="str">
        <f>IF(ISBLANK(INNDATA!F533),"",IF(INNDATA!C33="Ja",(L488/Beregninger!L63),(L488/Beregninger!C75)))</f>
        <v/>
      </c>
      <c r="R488" s="45" t="str">
        <f>IF(ISBLANK(INNDATA!F533),"",IF(INNDATA!C33="Ja",(M488/Beregninger!L97),(M488/Beregninger!C109)))</f>
        <v/>
      </c>
      <c r="S488" s="45" t="str">
        <f>IF(ISBLANK(INNDATA!F533),"",IF(INNDATA!C33="Ja",(N488/Beregninger!L131),(N488/Beregninger!C143)))</f>
        <v/>
      </c>
      <c r="T488" s="46" t="str">
        <f>IF(ISBLANK(INNDATA!F533),"",IF(INNDATA!C33="Ja",(O488/Beregninger!L165),(O488/Beregninger!C177)))</f>
        <v/>
      </c>
      <c r="U488" s="82"/>
      <c r="V488" s="82"/>
      <c r="W488" s="82"/>
      <c r="X488" s="88"/>
    </row>
    <row r="489" spans="1:24" ht="11.25" customHeight="1">
      <c r="A489" s="88"/>
      <c r="B489" s="82"/>
      <c r="C489" s="84" t="str">
        <f>IF(ISBLANK(INNDATA!C534),"",INNDATA!C534)</f>
        <v/>
      </c>
      <c r="D489" s="213" t="str">
        <f>IF(ISBLANK(INNDATA!D534),"",INNDATA!D534)</f>
        <v/>
      </c>
      <c r="E489" s="214"/>
      <c r="F489" s="44" t="str">
        <f>IF(ISBLANK(INNDATA!F534),"",INNDATA!H534*INNDATA!F534)</f>
        <v/>
      </c>
      <c r="G489" s="45" t="str">
        <f>IF(ISBLANK(INNDATA!F534),"",INNDATA!J534*INNDATA!F534)</f>
        <v/>
      </c>
      <c r="H489" s="45" t="str">
        <f>IF(ISBLANK(INNDATA!F534),"",INNDATA!F534*INNDATA!L534)</f>
        <v/>
      </c>
      <c r="I489" s="45" t="str">
        <f>IF(ISBLANK(INNDATA!F534),"",INNDATA!F534*INNDATA!N534)</f>
        <v/>
      </c>
      <c r="J489" s="45" t="str">
        <f>IF(ISBLANK(INNDATA!F534),"",INNDATA!F534*INNDATA!P534)</f>
        <v/>
      </c>
      <c r="K489" s="44" t="str">
        <f>IF(ISBLANK(INNDATA!F534),"",F489*INNDATA!G534)</f>
        <v/>
      </c>
      <c r="L489" s="45" t="str">
        <f>IF(ISBLANK(INNDATA!F534),"",G489*INNDATA!I534)</f>
        <v/>
      </c>
      <c r="M489" s="45" t="str">
        <f>IF(ISBLANK(INNDATA!F534),"",H489*INNDATA!K534)</f>
        <v/>
      </c>
      <c r="N489" s="45" t="str">
        <f>IF(ISBLANK(INNDATA!F534),"",I489*INNDATA!M534)</f>
        <v/>
      </c>
      <c r="O489" s="45" t="str">
        <f>IF(ISBLANK(INNDATA!F534),"",J489*INNDATA!O534)</f>
        <v/>
      </c>
      <c r="P489" s="44" t="str">
        <f>IF(ISBLANK(INNDATA!F534),"",IF(INNDATA!C33="Ja",(K489/Beregninger!L29),(K489/Beregninger!C41)))</f>
        <v/>
      </c>
      <c r="Q489" s="45" t="str">
        <f>IF(ISBLANK(INNDATA!F534),"",IF(INNDATA!C33="Ja",(L489/Beregninger!L63),(L489/Beregninger!C75)))</f>
        <v/>
      </c>
      <c r="R489" s="45" t="str">
        <f>IF(ISBLANK(INNDATA!F534),"",IF(INNDATA!C33="Ja",(M489/Beregninger!L97),(M489/Beregninger!C109)))</f>
        <v/>
      </c>
      <c r="S489" s="45" t="str">
        <f>IF(ISBLANK(INNDATA!F534),"",IF(INNDATA!C33="Ja",(N489/Beregninger!L131),(N489/Beregninger!C143)))</f>
        <v/>
      </c>
      <c r="T489" s="46" t="str">
        <f>IF(ISBLANK(INNDATA!F534),"",IF(INNDATA!C33="Ja",(O489/Beregninger!L165),(O489/Beregninger!C177)))</f>
        <v/>
      </c>
      <c r="U489" s="82"/>
      <c r="V489" s="82"/>
      <c r="W489" s="82"/>
      <c r="X489" s="88"/>
    </row>
    <row r="490" spans="1:24" ht="11.25" customHeight="1">
      <c r="A490" s="88"/>
      <c r="B490" s="82"/>
      <c r="C490" s="84" t="str">
        <f>IF(ISBLANK(INNDATA!C535),"",INNDATA!C535)</f>
        <v/>
      </c>
      <c r="D490" s="213" t="str">
        <f>IF(ISBLANK(INNDATA!D535),"",INNDATA!D535)</f>
        <v/>
      </c>
      <c r="E490" s="214"/>
      <c r="F490" s="44" t="str">
        <f>IF(ISBLANK(INNDATA!F535),"",INNDATA!H535*INNDATA!F535)</f>
        <v/>
      </c>
      <c r="G490" s="45" t="str">
        <f>IF(ISBLANK(INNDATA!F535),"",INNDATA!J535*INNDATA!F535)</f>
        <v/>
      </c>
      <c r="H490" s="45" t="str">
        <f>IF(ISBLANK(INNDATA!F535),"",INNDATA!F535*INNDATA!L535)</f>
        <v/>
      </c>
      <c r="I490" s="45" t="str">
        <f>IF(ISBLANK(INNDATA!F535),"",INNDATA!F535*INNDATA!N535)</f>
        <v/>
      </c>
      <c r="J490" s="45" t="str">
        <f>IF(ISBLANK(INNDATA!F535),"",INNDATA!F535*INNDATA!P535)</f>
        <v/>
      </c>
      <c r="K490" s="44" t="str">
        <f>IF(ISBLANK(INNDATA!F535),"",F490*INNDATA!G535)</f>
        <v/>
      </c>
      <c r="L490" s="45" t="str">
        <f>IF(ISBLANK(INNDATA!F535),"",G490*INNDATA!I535)</f>
        <v/>
      </c>
      <c r="M490" s="45" t="str">
        <f>IF(ISBLANK(INNDATA!F535),"",H490*INNDATA!K535)</f>
        <v/>
      </c>
      <c r="N490" s="45" t="str">
        <f>IF(ISBLANK(INNDATA!F535),"",I490*INNDATA!M535)</f>
        <v/>
      </c>
      <c r="O490" s="45" t="str">
        <f>IF(ISBLANK(INNDATA!F535),"",J490*INNDATA!O535)</f>
        <v/>
      </c>
      <c r="P490" s="44" t="str">
        <f>IF(ISBLANK(INNDATA!F535),"",IF(INNDATA!C33="Ja",(K490/Beregninger!L29),(K490/Beregninger!C41)))</f>
        <v/>
      </c>
      <c r="Q490" s="45" t="str">
        <f>IF(ISBLANK(INNDATA!F535),"",IF(INNDATA!C33="Ja",(L490/Beregninger!L63),(L490/Beregninger!C75)))</f>
        <v/>
      </c>
      <c r="R490" s="45" t="str">
        <f>IF(ISBLANK(INNDATA!F535),"",IF(INNDATA!C33="Ja",(M490/Beregninger!L97),(M490/Beregninger!C109)))</f>
        <v/>
      </c>
      <c r="S490" s="45" t="str">
        <f>IF(ISBLANK(INNDATA!F535),"",IF(INNDATA!C33="Ja",(N490/Beregninger!L131),(N490/Beregninger!C143)))</f>
        <v/>
      </c>
      <c r="T490" s="46" t="str">
        <f>IF(ISBLANK(INNDATA!F535),"",IF(INNDATA!C33="Ja",(O490/Beregninger!L165),(O490/Beregninger!C177)))</f>
        <v/>
      </c>
      <c r="U490" s="82"/>
      <c r="V490" s="82"/>
      <c r="W490" s="82"/>
      <c r="X490" s="88"/>
    </row>
    <row r="491" spans="1:24" ht="11.25" customHeight="1">
      <c r="A491" s="88"/>
      <c r="B491" s="82"/>
      <c r="C491" s="84" t="str">
        <f>IF(ISBLANK(INNDATA!C536),"",INNDATA!C536)</f>
        <v/>
      </c>
      <c r="D491" s="213" t="str">
        <f>IF(ISBLANK(INNDATA!D536),"",INNDATA!D536)</f>
        <v/>
      </c>
      <c r="E491" s="214"/>
      <c r="F491" s="44" t="str">
        <f>IF(ISBLANK(INNDATA!F536),"",INNDATA!H536*INNDATA!F536)</f>
        <v/>
      </c>
      <c r="G491" s="45" t="str">
        <f>IF(ISBLANK(INNDATA!F536),"",INNDATA!J536*INNDATA!F536)</f>
        <v/>
      </c>
      <c r="H491" s="45" t="str">
        <f>IF(ISBLANK(INNDATA!F536),"",INNDATA!F536*INNDATA!L536)</f>
        <v/>
      </c>
      <c r="I491" s="45" t="str">
        <f>IF(ISBLANK(INNDATA!F536),"",INNDATA!F536*INNDATA!N536)</f>
        <v/>
      </c>
      <c r="J491" s="45" t="str">
        <f>IF(ISBLANK(INNDATA!F536),"",INNDATA!F536*INNDATA!P536)</f>
        <v/>
      </c>
      <c r="K491" s="44" t="str">
        <f>IF(ISBLANK(INNDATA!F536),"",F491*INNDATA!G536)</f>
        <v/>
      </c>
      <c r="L491" s="45" t="str">
        <f>IF(ISBLANK(INNDATA!F536),"",G491*INNDATA!I536)</f>
        <v/>
      </c>
      <c r="M491" s="45" t="str">
        <f>IF(ISBLANK(INNDATA!F536),"",H491*INNDATA!K536)</f>
        <v/>
      </c>
      <c r="N491" s="45" t="str">
        <f>IF(ISBLANK(INNDATA!F536),"",I491*INNDATA!M536)</f>
        <v/>
      </c>
      <c r="O491" s="45" t="str">
        <f>IF(ISBLANK(INNDATA!F536),"",J491*INNDATA!O536)</f>
        <v/>
      </c>
      <c r="P491" s="44" t="str">
        <f>IF(ISBLANK(INNDATA!F536),"",IF(INNDATA!C33="Ja",(K491/Beregninger!L29),(K491/Beregninger!C41)))</f>
        <v/>
      </c>
      <c r="Q491" s="45" t="str">
        <f>IF(ISBLANK(INNDATA!F536),"",IF(INNDATA!C33="Ja",(L491/Beregninger!L63),(L491/Beregninger!C75)))</f>
        <v/>
      </c>
      <c r="R491" s="45" t="str">
        <f>IF(ISBLANK(INNDATA!F536),"",IF(INNDATA!C33="Ja",(M491/Beregninger!L97),(M491/Beregninger!C109)))</f>
        <v/>
      </c>
      <c r="S491" s="45" t="str">
        <f>IF(ISBLANK(INNDATA!F536),"",IF(INNDATA!C33="Ja",(N491/Beregninger!L131),(N491/Beregninger!C143)))</f>
        <v/>
      </c>
      <c r="T491" s="46" t="str">
        <f>IF(ISBLANK(INNDATA!F536),"",IF(INNDATA!C33="Ja",(O491/Beregninger!L165),(O491/Beregninger!C177)))</f>
        <v/>
      </c>
      <c r="U491" s="82"/>
      <c r="V491" s="82"/>
      <c r="W491" s="82"/>
      <c r="X491" s="88"/>
    </row>
    <row r="492" spans="1:24" ht="11.25" customHeight="1">
      <c r="A492" s="88"/>
      <c r="B492" s="82"/>
      <c r="C492" s="84" t="str">
        <f>IF(ISBLANK(INNDATA!C537),"",INNDATA!C537)</f>
        <v/>
      </c>
      <c r="D492" s="213" t="str">
        <f>IF(ISBLANK(INNDATA!D537),"",INNDATA!D537)</f>
        <v/>
      </c>
      <c r="E492" s="214"/>
      <c r="F492" s="44" t="str">
        <f>IF(ISBLANK(INNDATA!F537),"",INNDATA!H537*INNDATA!F537)</f>
        <v/>
      </c>
      <c r="G492" s="45" t="str">
        <f>IF(ISBLANK(INNDATA!F537),"",INNDATA!J537*INNDATA!F537)</f>
        <v/>
      </c>
      <c r="H492" s="45" t="str">
        <f>IF(ISBLANK(INNDATA!F537),"",INNDATA!F537*INNDATA!L537)</f>
        <v/>
      </c>
      <c r="I492" s="45" t="str">
        <f>IF(ISBLANK(INNDATA!F537),"",INNDATA!F537*INNDATA!N537)</f>
        <v/>
      </c>
      <c r="J492" s="45" t="str">
        <f>IF(ISBLANK(INNDATA!F537),"",INNDATA!F537*INNDATA!P537)</f>
        <v/>
      </c>
      <c r="K492" s="44" t="str">
        <f>IF(ISBLANK(INNDATA!F537),"",F492*INNDATA!G537)</f>
        <v/>
      </c>
      <c r="L492" s="45" t="str">
        <f>IF(ISBLANK(INNDATA!F537),"",G492*INNDATA!I537)</f>
        <v/>
      </c>
      <c r="M492" s="45" t="str">
        <f>IF(ISBLANK(INNDATA!F537),"",H492*INNDATA!K537)</f>
        <v/>
      </c>
      <c r="N492" s="45" t="str">
        <f>IF(ISBLANK(INNDATA!F537),"",I492*INNDATA!M537)</f>
        <v/>
      </c>
      <c r="O492" s="45" t="str">
        <f>IF(ISBLANK(INNDATA!F537),"",J492*INNDATA!O537)</f>
        <v/>
      </c>
      <c r="P492" s="44" t="str">
        <f>IF(ISBLANK(INNDATA!F537),"",IF(INNDATA!C33="Ja",(K492/Beregninger!L29),(K492/Beregninger!C41)))</f>
        <v/>
      </c>
      <c r="Q492" s="45" t="str">
        <f>IF(ISBLANK(INNDATA!F537),"",IF(INNDATA!C33="Ja",(L492/Beregninger!L63),(L492/Beregninger!C75)))</f>
        <v/>
      </c>
      <c r="R492" s="45" t="str">
        <f>IF(ISBLANK(INNDATA!F537),"",IF(INNDATA!C33="Ja",(M492/Beregninger!L97),(M492/Beregninger!C109)))</f>
        <v/>
      </c>
      <c r="S492" s="45" t="str">
        <f>IF(ISBLANK(INNDATA!F537),"",IF(INNDATA!C33="Ja",(N492/Beregninger!L131),(N492/Beregninger!C143)))</f>
        <v/>
      </c>
      <c r="T492" s="46" t="str">
        <f>IF(ISBLANK(INNDATA!F537),"",IF(INNDATA!C33="Ja",(O492/Beregninger!L165),(O492/Beregninger!C177)))</f>
        <v/>
      </c>
      <c r="U492" s="82"/>
      <c r="V492" s="82"/>
      <c r="W492" s="82"/>
      <c r="X492" s="88"/>
    </row>
    <row r="493" spans="1:24" ht="11.25" customHeight="1">
      <c r="A493" s="88"/>
      <c r="B493" s="82"/>
      <c r="C493" s="84" t="str">
        <f>IF(ISBLANK(INNDATA!C538),"",INNDATA!C538)</f>
        <v/>
      </c>
      <c r="D493" s="213" t="str">
        <f>IF(ISBLANK(INNDATA!D538),"",INNDATA!D538)</f>
        <v/>
      </c>
      <c r="E493" s="214"/>
      <c r="F493" s="44" t="str">
        <f>IF(ISBLANK(INNDATA!F538),"",INNDATA!H538*INNDATA!F538)</f>
        <v/>
      </c>
      <c r="G493" s="45" t="str">
        <f>IF(ISBLANK(INNDATA!F538),"",INNDATA!J538*INNDATA!F538)</f>
        <v/>
      </c>
      <c r="H493" s="45" t="str">
        <f>IF(ISBLANK(INNDATA!F538),"",INNDATA!F538*INNDATA!L538)</f>
        <v/>
      </c>
      <c r="I493" s="45" t="str">
        <f>IF(ISBLANK(INNDATA!F538),"",INNDATA!F538*INNDATA!N538)</f>
        <v/>
      </c>
      <c r="J493" s="45" t="str">
        <f>IF(ISBLANK(INNDATA!F538),"",INNDATA!F538*INNDATA!P538)</f>
        <v/>
      </c>
      <c r="K493" s="44" t="str">
        <f>IF(ISBLANK(INNDATA!F538),"",F493*INNDATA!G538)</f>
        <v/>
      </c>
      <c r="L493" s="45" t="str">
        <f>IF(ISBLANK(INNDATA!F538),"",G493*INNDATA!I538)</f>
        <v/>
      </c>
      <c r="M493" s="45" t="str">
        <f>IF(ISBLANK(INNDATA!F538),"",H493*INNDATA!K538)</f>
        <v/>
      </c>
      <c r="N493" s="45" t="str">
        <f>IF(ISBLANK(INNDATA!F538),"",I493*INNDATA!M538)</f>
        <v/>
      </c>
      <c r="O493" s="45" t="str">
        <f>IF(ISBLANK(INNDATA!F538),"",J493*INNDATA!O538)</f>
        <v/>
      </c>
      <c r="P493" s="44" t="str">
        <f>IF(ISBLANK(INNDATA!F538),"",IF(INNDATA!C33="Ja",(K493/Beregninger!L29),(K493/Beregninger!C41)))</f>
        <v/>
      </c>
      <c r="Q493" s="45" t="str">
        <f>IF(ISBLANK(INNDATA!F538),"",IF(INNDATA!C33="Ja",(L493/Beregninger!L63),(L493/Beregninger!C75)))</f>
        <v/>
      </c>
      <c r="R493" s="45" t="str">
        <f>IF(ISBLANK(INNDATA!F538),"",IF(INNDATA!C33="Ja",(M493/Beregninger!L97),(M493/Beregninger!C109)))</f>
        <v/>
      </c>
      <c r="S493" s="45" t="str">
        <f>IF(ISBLANK(INNDATA!F538),"",IF(INNDATA!C33="Ja",(N493/Beregninger!L131),(N493/Beregninger!C143)))</f>
        <v/>
      </c>
      <c r="T493" s="46" t="str">
        <f>IF(ISBLANK(INNDATA!F538),"",IF(INNDATA!C33="Ja",(O493/Beregninger!L165),(O493/Beregninger!C177)))</f>
        <v/>
      </c>
      <c r="U493" s="82"/>
      <c r="V493" s="82"/>
      <c r="W493" s="82"/>
      <c r="X493" s="88"/>
    </row>
    <row r="494" spans="1:24" ht="11.25" customHeight="1">
      <c r="A494" s="88"/>
      <c r="B494" s="82"/>
      <c r="C494" s="84" t="str">
        <f>IF(ISBLANK(INNDATA!C539),"",INNDATA!C539)</f>
        <v/>
      </c>
      <c r="D494" s="213" t="str">
        <f>IF(ISBLANK(INNDATA!D539),"",INNDATA!D539)</f>
        <v/>
      </c>
      <c r="E494" s="214"/>
      <c r="F494" s="44" t="str">
        <f>IF(ISBLANK(INNDATA!F539),"",INNDATA!H539*INNDATA!F539)</f>
        <v/>
      </c>
      <c r="G494" s="45" t="str">
        <f>IF(ISBLANK(INNDATA!F539),"",INNDATA!J539*INNDATA!F539)</f>
        <v/>
      </c>
      <c r="H494" s="45" t="str">
        <f>IF(ISBLANK(INNDATA!F539),"",INNDATA!F539*INNDATA!L539)</f>
        <v/>
      </c>
      <c r="I494" s="45" t="str">
        <f>IF(ISBLANK(INNDATA!F539),"",INNDATA!F539*INNDATA!N539)</f>
        <v/>
      </c>
      <c r="J494" s="45" t="str">
        <f>IF(ISBLANK(INNDATA!F539),"",INNDATA!F539*INNDATA!P539)</f>
        <v/>
      </c>
      <c r="K494" s="44" t="str">
        <f>IF(ISBLANK(INNDATA!F539),"",F494*INNDATA!G539)</f>
        <v/>
      </c>
      <c r="L494" s="45" t="str">
        <f>IF(ISBLANK(INNDATA!F539),"",G494*INNDATA!I539)</f>
        <v/>
      </c>
      <c r="M494" s="45" t="str">
        <f>IF(ISBLANK(INNDATA!F539),"",H494*INNDATA!K539)</f>
        <v/>
      </c>
      <c r="N494" s="45" t="str">
        <f>IF(ISBLANK(INNDATA!F539),"",I494*INNDATA!M539)</f>
        <v/>
      </c>
      <c r="O494" s="45" t="str">
        <f>IF(ISBLANK(INNDATA!F539),"",J494*INNDATA!O539)</f>
        <v/>
      </c>
      <c r="P494" s="44" t="str">
        <f>IF(ISBLANK(INNDATA!F539),"",IF(INNDATA!C33="Ja",(K494/Beregninger!L29),(K494/Beregninger!C41)))</f>
        <v/>
      </c>
      <c r="Q494" s="45" t="str">
        <f>IF(ISBLANK(INNDATA!F539),"",IF(INNDATA!C33="Ja",(L494/Beregninger!L63),(L494/Beregninger!C75)))</f>
        <v/>
      </c>
      <c r="R494" s="45" t="str">
        <f>IF(ISBLANK(INNDATA!F539),"",IF(INNDATA!C33="Ja",(M494/Beregninger!L97),(M494/Beregninger!C109)))</f>
        <v/>
      </c>
      <c r="S494" s="45" t="str">
        <f>IF(ISBLANK(INNDATA!F539),"",IF(INNDATA!C33="Ja",(N494/Beregninger!L131),(N494/Beregninger!C143)))</f>
        <v/>
      </c>
      <c r="T494" s="46" t="str">
        <f>IF(ISBLANK(INNDATA!F539),"",IF(INNDATA!C33="Ja",(O494/Beregninger!L165),(O494/Beregninger!C177)))</f>
        <v/>
      </c>
      <c r="U494" s="82"/>
      <c r="V494" s="82"/>
      <c r="W494" s="82"/>
      <c r="X494" s="88"/>
    </row>
    <row r="495" spans="1:24" ht="11.25" customHeight="1">
      <c r="A495" s="88"/>
      <c r="B495" s="82"/>
      <c r="C495" s="84" t="str">
        <f>IF(ISBLANK(INNDATA!C540),"",INNDATA!C540)</f>
        <v/>
      </c>
      <c r="D495" s="213" t="str">
        <f>IF(ISBLANK(INNDATA!D540),"",INNDATA!D540)</f>
        <v/>
      </c>
      <c r="E495" s="214"/>
      <c r="F495" s="44" t="str">
        <f>IF(ISBLANK(INNDATA!F540),"",INNDATA!H540*INNDATA!F540)</f>
        <v/>
      </c>
      <c r="G495" s="45" t="str">
        <f>IF(ISBLANK(INNDATA!F540),"",INNDATA!J540*INNDATA!F540)</f>
        <v/>
      </c>
      <c r="H495" s="45" t="str">
        <f>IF(ISBLANK(INNDATA!F540),"",INNDATA!F540*INNDATA!L540)</f>
        <v/>
      </c>
      <c r="I495" s="45" t="str">
        <f>IF(ISBLANK(INNDATA!F540),"",INNDATA!F540*INNDATA!N540)</f>
        <v/>
      </c>
      <c r="J495" s="45" t="str">
        <f>IF(ISBLANK(INNDATA!F540),"",INNDATA!F540*INNDATA!P540)</f>
        <v/>
      </c>
      <c r="K495" s="44" t="str">
        <f>IF(ISBLANK(INNDATA!F540),"",F495*INNDATA!G540)</f>
        <v/>
      </c>
      <c r="L495" s="45" t="str">
        <f>IF(ISBLANK(INNDATA!F540),"",G495*INNDATA!I540)</f>
        <v/>
      </c>
      <c r="M495" s="45" t="str">
        <f>IF(ISBLANK(INNDATA!F540),"",H495*INNDATA!K540)</f>
        <v/>
      </c>
      <c r="N495" s="45" t="str">
        <f>IF(ISBLANK(INNDATA!F540),"",I495*INNDATA!M540)</f>
        <v/>
      </c>
      <c r="O495" s="45" t="str">
        <f>IF(ISBLANK(INNDATA!F540),"",J495*INNDATA!O540)</f>
        <v/>
      </c>
      <c r="P495" s="44" t="str">
        <f>IF(ISBLANK(INNDATA!F540),"",IF(INNDATA!C33="Ja",(K495/Beregninger!L29),(K495/Beregninger!C41)))</f>
        <v/>
      </c>
      <c r="Q495" s="45" t="str">
        <f>IF(ISBLANK(INNDATA!F540),"",IF(INNDATA!C33="Ja",(L495/Beregninger!L63),(L495/Beregninger!C75)))</f>
        <v/>
      </c>
      <c r="R495" s="45" t="str">
        <f>IF(ISBLANK(INNDATA!F540),"",IF(INNDATA!C33="Ja",(M495/Beregninger!L97),(M495/Beregninger!C109)))</f>
        <v/>
      </c>
      <c r="S495" s="45" t="str">
        <f>IF(ISBLANK(INNDATA!F540),"",IF(INNDATA!C33="Ja",(N495/Beregninger!L131),(N495/Beregninger!C143)))</f>
        <v/>
      </c>
      <c r="T495" s="46" t="str">
        <f>IF(ISBLANK(INNDATA!F540),"",IF(INNDATA!C33="Ja",(O495/Beregninger!L165),(O495/Beregninger!C177)))</f>
        <v/>
      </c>
      <c r="U495" s="82"/>
      <c r="V495" s="82"/>
      <c r="W495" s="82"/>
      <c r="X495" s="88"/>
    </row>
    <row r="496" spans="1:24" ht="11.25" customHeight="1">
      <c r="A496" s="88"/>
      <c r="B496" s="82"/>
      <c r="C496" s="84" t="str">
        <f>IF(ISBLANK(INNDATA!C541),"",INNDATA!C541)</f>
        <v/>
      </c>
      <c r="D496" s="213" t="str">
        <f>IF(ISBLANK(INNDATA!D541),"",INNDATA!D541)</f>
        <v/>
      </c>
      <c r="E496" s="214"/>
      <c r="F496" s="44" t="str">
        <f>IF(ISBLANK(INNDATA!F541),"",INNDATA!H541*INNDATA!F541)</f>
        <v/>
      </c>
      <c r="G496" s="45" t="str">
        <f>IF(ISBLANK(INNDATA!F541),"",INNDATA!J541*INNDATA!F541)</f>
        <v/>
      </c>
      <c r="H496" s="45" t="str">
        <f>IF(ISBLANK(INNDATA!F541),"",INNDATA!F541*INNDATA!L541)</f>
        <v/>
      </c>
      <c r="I496" s="45" t="str">
        <f>IF(ISBLANK(INNDATA!F541),"",INNDATA!F541*INNDATA!N541)</f>
        <v/>
      </c>
      <c r="J496" s="45" t="str">
        <f>IF(ISBLANK(INNDATA!F541),"",INNDATA!F541*INNDATA!P541)</f>
        <v/>
      </c>
      <c r="K496" s="44" t="str">
        <f>IF(ISBLANK(INNDATA!F541),"",F496*INNDATA!G541)</f>
        <v/>
      </c>
      <c r="L496" s="45" t="str">
        <f>IF(ISBLANK(INNDATA!F541),"",G496*INNDATA!I541)</f>
        <v/>
      </c>
      <c r="M496" s="45" t="str">
        <f>IF(ISBLANK(INNDATA!F541),"",H496*INNDATA!K541)</f>
        <v/>
      </c>
      <c r="N496" s="45" t="str">
        <f>IF(ISBLANK(INNDATA!F541),"",I496*INNDATA!M541)</f>
        <v/>
      </c>
      <c r="O496" s="45" t="str">
        <f>IF(ISBLANK(INNDATA!F541),"",J496*INNDATA!O541)</f>
        <v/>
      </c>
      <c r="P496" s="44" t="str">
        <f>IF(ISBLANK(INNDATA!F541),"",IF(INNDATA!C33="Ja",(K496/Beregninger!L29),(K496/Beregninger!C41)))</f>
        <v/>
      </c>
      <c r="Q496" s="45" t="str">
        <f>IF(ISBLANK(INNDATA!F541),"",IF(INNDATA!C33="Ja",(L496/Beregninger!L63),(L496/Beregninger!C75)))</f>
        <v/>
      </c>
      <c r="R496" s="45" t="str">
        <f>IF(ISBLANK(INNDATA!F541),"",IF(INNDATA!C33="Ja",(M496/Beregninger!L97),(M496/Beregninger!C109)))</f>
        <v/>
      </c>
      <c r="S496" s="45" t="str">
        <f>IF(ISBLANK(INNDATA!F541),"",IF(INNDATA!C33="Ja",(N496/Beregninger!L131),(N496/Beregninger!C143)))</f>
        <v/>
      </c>
      <c r="T496" s="46" t="str">
        <f>IF(ISBLANK(INNDATA!F541),"",IF(INNDATA!C33="Ja",(O496/Beregninger!L165),(O496/Beregninger!C177)))</f>
        <v/>
      </c>
      <c r="U496" s="82"/>
      <c r="V496" s="82"/>
      <c r="W496" s="82"/>
      <c r="X496" s="88"/>
    </row>
    <row r="497" spans="1:24" ht="11.25" customHeight="1">
      <c r="A497" s="88"/>
      <c r="B497" s="82"/>
      <c r="C497" s="84" t="str">
        <f>IF(ISBLANK(INNDATA!C542),"",INNDATA!C542)</f>
        <v/>
      </c>
      <c r="D497" s="213" t="str">
        <f>IF(ISBLANK(INNDATA!D542),"",INNDATA!D542)</f>
        <v/>
      </c>
      <c r="E497" s="214"/>
      <c r="F497" s="44" t="str">
        <f>IF(ISBLANK(INNDATA!F542),"",INNDATA!H542*INNDATA!F542)</f>
        <v/>
      </c>
      <c r="G497" s="45" t="str">
        <f>IF(ISBLANK(INNDATA!F542),"",INNDATA!J542*INNDATA!F542)</f>
        <v/>
      </c>
      <c r="H497" s="45" t="str">
        <f>IF(ISBLANK(INNDATA!F542),"",INNDATA!F542*INNDATA!L542)</f>
        <v/>
      </c>
      <c r="I497" s="45" t="str">
        <f>IF(ISBLANK(INNDATA!F542),"",INNDATA!F542*INNDATA!N542)</f>
        <v/>
      </c>
      <c r="J497" s="45" t="str">
        <f>IF(ISBLANK(INNDATA!F542),"",INNDATA!F542*INNDATA!P542)</f>
        <v/>
      </c>
      <c r="K497" s="44" t="str">
        <f>IF(ISBLANK(INNDATA!F542),"",F497*INNDATA!G542)</f>
        <v/>
      </c>
      <c r="L497" s="45" t="str">
        <f>IF(ISBLANK(INNDATA!F542),"",G497*INNDATA!I542)</f>
        <v/>
      </c>
      <c r="M497" s="45" t="str">
        <f>IF(ISBLANK(INNDATA!F542),"",H497*INNDATA!K542)</f>
        <v/>
      </c>
      <c r="N497" s="45" t="str">
        <f>IF(ISBLANK(INNDATA!F542),"",I497*INNDATA!M542)</f>
        <v/>
      </c>
      <c r="O497" s="45" t="str">
        <f>IF(ISBLANK(INNDATA!F542),"",J497*INNDATA!O542)</f>
        <v/>
      </c>
      <c r="P497" s="44" t="str">
        <f>IF(ISBLANK(INNDATA!F542),"",IF(INNDATA!C33="Ja",(K497/Beregninger!L29),(K497/Beregninger!C41)))</f>
        <v/>
      </c>
      <c r="Q497" s="45" t="str">
        <f>IF(ISBLANK(INNDATA!F542),"",IF(INNDATA!C33="Ja",(L497/Beregninger!L63),(L497/Beregninger!C75)))</f>
        <v/>
      </c>
      <c r="R497" s="45" t="str">
        <f>IF(ISBLANK(INNDATA!F542),"",IF(INNDATA!C33="Ja",(M497/Beregninger!L97),(M497/Beregninger!C109)))</f>
        <v/>
      </c>
      <c r="S497" s="45" t="str">
        <f>IF(ISBLANK(INNDATA!F542),"",IF(INNDATA!C33="Ja",(N497/Beregninger!L131),(N497/Beregninger!C143)))</f>
        <v/>
      </c>
      <c r="T497" s="46" t="str">
        <f>IF(ISBLANK(INNDATA!F542),"",IF(INNDATA!C33="Ja",(O497/Beregninger!L165),(O497/Beregninger!C177)))</f>
        <v/>
      </c>
      <c r="U497" s="82"/>
      <c r="V497" s="82"/>
      <c r="W497" s="82"/>
      <c r="X497" s="88"/>
    </row>
    <row r="498" spans="1:24" ht="11.25" customHeight="1">
      <c r="A498" s="88"/>
      <c r="B498" s="82"/>
      <c r="C498" s="84" t="str">
        <f>IF(ISBLANK(INNDATA!C543),"",INNDATA!C543)</f>
        <v/>
      </c>
      <c r="D498" s="213" t="str">
        <f>IF(ISBLANK(INNDATA!D543),"",INNDATA!D543)</f>
        <v/>
      </c>
      <c r="E498" s="214"/>
      <c r="F498" s="44" t="str">
        <f>IF(ISBLANK(INNDATA!F543),"",INNDATA!H543*INNDATA!F543)</f>
        <v/>
      </c>
      <c r="G498" s="45" t="str">
        <f>IF(ISBLANK(INNDATA!F543),"",INNDATA!J543*INNDATA!F543)</f>
        <v/>
      </c>
      <c r="H498" s="45" t="str">
        <f>IF(ISBLANK(INNDATA!F543),"",INNDATA!F543*INNDATA!L543)</f>
        <v/>
      </c>
      <c r="I498" s="45" t="str">
        <f>IF(ISBLANK(INNDATA!F543),"",INNDATA!F543*INNDATA!N543)</f>
        <v/>
      </c>
      <c r="J498" s="45" t="str">
        <f>IF(ISBLANK(INNDATA!F543),"",INNDATA!F543*INNDATA!P543)</f>
        <v/>
      </c>
      <c r="K498" s="44" t="str">
        <f>IF(ISBLANK(INNDATA!F543),"",F498*INNDATA!G543)</f>
        <v/>
      </c>
      <c r="L498" s="45" t="str">
        <f>IF(ISBLANK(INNDATA!F543),"",G498*INNDATA!I543)</f>
        <v/>
      </c>
      <c r="M498" s="45" t="str">
        <f>IF(ISBLANK(INNDATA!F543),"",H498*INNDATA!K543)</f>
        <v/>
      </c>
      <c r="N498" s="45" t="str">
        <f>IF(ISBLANK(INNDATA!F543),"",I498*INNDATA!M543)</f>
        <v/>
      </c>
      <c r="O498" s="45" t="str">
        <f>IF(ISBLANK(INNDATA!F543),"",J498*INNDATA!O543)</f>
        <v/>
      </c>
      <c r="P498" s="44" t="str">
        <f>IF(ISBLANK(INNDATA!F543),"",IF(INNDATA!C33="Ja",(K498/Beregninger!L29),(K498/Beregninger!C41)))</f>
        <v/>
      </c>
      <c r="Q498" s="45" t="str">
        <f>IF(ISBLANK(INNDATA!F543),"",IF(INNDATA!C33="Ja",(L498/Beregninger!L63),(L498/Beregninger!C75)))</f>
        <v/>
      </c>
      <c r="R498" s="45" t="str">
        <f>IF(ISBLANK(INNDATA!F543),"",IF(INNDATA!C33="Ja",(M498/Beregninger!L97),(M498/Beregninger!C109)))</f>
        <v/>
      </c>
      <c r="S498" s="45" t="str">
        <f>IF(ISBLANK(INNDATA!F543),"",IF(INNDATA!C33="Ja",(N498/Beregninger!L131),(N498/Beregninger!C143)))</f>
        <v/>
      </c>
      <c r="T498" s="46" t="str">
        <f>IF(ISBLANK(INNDATA!F543),"",IF(INNDATA!C33="Ja",(O498/Beregninger!L165),(O498/Beregninger!C177)))</f>
        <v/>
      </c>
      <c r="U498" s="82"/>
      <c r="V498" s="82"/>
      <c r="W498" s="82"/>
      <c r="X498" s="88"/>
    </row>
    <row r="499" spans="1:24" ht="11.25" customHeight="1">
      <c r="A499" s="88"/>
      <c r="B499" s="82"/>
      <c r="C499" s="84" t="str">
        <f>IF(ISBLANK(INNDATA!C544),"",INNDATA!C544)</f>
        <v/>
      </c>
      <c r="D499" s="213" t="str">
        <f>IF(ISBLANK(INNDATA!D544),"",INNDATA!D544)</f>
        <v/>
      </c>
      <c r="E499" s="214"/>
      <c r="F499" s="44" t="str">
        <f>IF(ISBLANK(INNDATA!F544),"",INNDATA!H544*INNDATA!F544)</f>
        <v/>
      </c>
      <c r="G499" s="45" t="str">
        <f>IF(ISBLANK(INNDATA!F544),"",INNDATA!J544*INNDATA!F544)</f>
        <v/>
      </c>
      <c r="H499" s="45" t="str">
        <f>IF(ISBLANK(INNDATA!F544),"",INNDATA!F544*INNDATA!L544)</f>
        <v/>
      </c>
      <c r="I499" s="45" t="str">
        <f>IF(ISBLANK(INNDATA!F544),"",INNDATA!F544*INNDATA!N544)</f>
        <v/>
      </c>
      <c r="J499" s="45" t="str">
        <f>IF(ISBLANK(INNDATA!F544),"",INNDATA!F544*INNDATA!P544)</f>
        <v/>
      </c>
      <c r="K499" s="44" t="str">
        <f>IF(ISBLANK(INNDATA!F544),"",F499*INNDATA!G544)</f>
        <v/>
      </c>
      <c r="L499" s="45" t="str">
        <f>IF(ISBLANK(INNDATA!F544),"",G499*INNDATA!I544)</f>
        <v/>
      </c>
      <c r="M499" s="45" t="str">
        <f>IF(ISBLANK(INNDATA!F544),"",H499*INNDATA!K544)</f>
        <v/>
      </c>
      <c r="N499" s="45" t="str">
        <f>IF(ISBLANK(INNDATA!F544),"",I499*INNDATA!M544)</f>
        <v/>
      </c>
      <c r="O499" s="45" t="str">
        <f>IF(ISBLANK(INNDATA!F544),"",J499*INNDATA!O544)</f>
        <v/>
      </c>
      <c r="P499" s="44" t="str">
        <f>IF(ISBLANK(INNDATA!F544),"",IF(INNDATA!C33="Ja",(K499/Beregninger!L29),(K499/Beregninger!C41)))</f>
        <v/>
      </c>
      <c r="Q499" s="45" t="str">
        <f>IF(ISBLANK(INNDATA!F544),"",IF(INNDATA!C33="Ja",(L499/Beregninger!L63),(L499/Beregninger!C75)))</f>
        <v/>
      </c>
      <c r="R499" s="45" t="str">
        <f>IF(ISBLANK(INNDATA!F544),"",IF(INNDATA!C33="Ja",(M499/Beregninger!L97),(M499/Beregninger!C109)))</f>
        <v/>
      </c>
      <c r="S499" s="45" t="str">
        <f>IF(ISBLANK(INNDATA!F544),"",IF(INNDATA!C33="Ja",(N499/Beregninger!L131),(N499/Beregninger!C143)))</f>
        <v/>
      </c>
      <c r="T499" s="46" t="str">
        <f>IF(ISBLANK(INNDATA!F544),"",IF(INNDATA!C33="Ja",(O499/Beregninger!L165),(O499/Beregninger!C177)))</f>
        <v/>
      </c>
      <c r="U499" s="82"/>
      <c r="V499" s="82"/>
      <c r="W499" s="82"/>
      <c r="X499" s="88"/>
    </row>
    <row r="500" spans="1:24" ht="11.25" customHeight="1">
      <c r="A500" s="88"/>
      <c r="B500" s="82"/>
      <c r="C500" s="84" t="str">
        <f>IF(ISBLANK(INNDATA!C545),"",INNDATA!C545)</f>
        <v/>
      </c>
      <c r="D500" s="213" t="str">
        <f>IF(ISBLANK(INNDATA!D545),"",INNDATA!D545)</f>
        <v/>
      </c>
      <c r="E500" s="214"/>
      <c r="F500" s="44" t="str">
        <f>IF(ISBLANK(INNDATA!F545),"",INNDATA!H545*INNDATA!F545)</f>
        <v/>
      </c>
      <c r="G500" s="45" t="str">
        <f>IF(ISBLANK(INNDATA!F545),"",INNDATA!J545*INNDATA!F545)</f>
        <v/>
      </c>
      <c r="H500" s="45" t="str">
        <f>IF(ISBLANK(INNDATA!F545),"",INNDATA!F545*INNDATA!L545)</f>
        <v/>
      </c>
      <c r="I500" s="45" t="str">
        <f>IF(ISBLANK(INNDATA!F545),"",INNDATA!F545*INNDATA!N545)</f>
        <v/>
      </c>
      <c r="J500" s="45" t="str">
        <f>IF(ISBLANK(INNDATA!F545),"",INNDATA!F545*INNDATA!P545)</f>
        <v/>
      </c>
      <c r="K500" s="44" t="str">
        <f>IF(ISBLANK(INNDATA!F545),"",F500*INNDATA!G545)</f>
        <v/>
      </c>
      <c r="L500" s="45" t="str">
        <f>IF(ISBLANK(INNDATA!F545),"",G500*INNDATA!I545)</f>
        <v/>
      </c>
      <c r="M500" s="45" t="str">
        <f>IF(ISBLANK(INNDATA!F545),"",H500*INNDATA!K545)</f>
        <v/>
      </c>
      <c r="N500" s="45" t="str">
        <f>IF(ISBLANK(INNDATA!F545),"",I500*INNDATA!M545)</f>
        <v/>
      </c>
      <c r="O500" s="45" t="str">
        <f>IF(ISBLANK(INNDATA!F545),"",J500*INNDATA!O545)</f>
        <v/>
      </c>
      <c r="P500" s="44" t="str">
        <f>IF(ISBLANK(INNDATA!F545),"",IF(INNDATA!C33="Ja",(K500/Beregninger!L29),(K500/Beregninger!C41)))</f>
        <v/>
      </c>
      <c r="Q500" s="45" t="str">
        <f>IF(ISBLANK(INNDATA!F545),"",IF(INNDATA!C33="Ja",(L500/Beregninger!L63),(L500/Beregninger!C75)))</f>
        <v/>
      </c>
      <c r="R500" s="45" t="str">
        <f>IF(ISBLANK(INNDATA!F545),"",IF(INNDATA!C33="Ja",(M500/Beregninger!L97),(M500/Beregninger!C109)))</f>
        <v/>
      </c>
      <c r="S500" s="45" t="str">
        <f>IF(ISBLANK(INNDATA!F545),"",IF(INNDATA!C33="Ja",(N500/Beregninger!L131),(N500/Beregninger!C143)))</f>
        <v/>
      </c>
      <c r="T500" s="46" t="str">
        <f>IF(ISBLANK(INNDATA!F545),"",IF(INNDATA!C33="Ja",(O500/Beregninger!L165),(O500/Beregninger!C177)))</f>
        <v/>
      </c>
      <c r="U500" s="82"/>
      <c r="V500" s="82"/>
      <c r="W500" s="82"/>
      <c r="X500" s="88"/>
    </row>
    <row r="501" spans="1:24" ht="11.25" customHeight="1">
      <c r="A501" s="88"/>
      <c r="B501" s="82"/>
      <c r="C501" s="84" t="str">
        <f>IF(ISBLANK(INNDATA!C546),"",INNDATA!C546)</f>
        <v/>
      </c>
      <c r="D501" s="213" t="str">
        <f>IF(ISBLANK(INNDATA!D546),"",INNDATA!D546)</f>
        <v/>
      </c>
      <c r="E501" s="214"/>
      <c r="F501" s="44" t="str">
        <f>IF(ISBLANK(INNDATA!F546),"",INNDATA!H546*INNDATA!F546)</f>
        <v/>
      </c>
      <c r="G501" s="45" t="str">
        <f>IF(ISBLANK(INNDATA!F546),"",INNDATA!J546*INNDATA!F546)</f>
        <v/>
      </c>
      <c r="H501" s="45" t="str">
        <f>IF(ISBLANK(INNDATA!F546),"",INNDATA!F546*INNDATA!L546)</f>
        <v/>
      </c>
      <c r="I501" s="45" t="str">
        <f>IF(ISBLANK(INNDATA!F546),"",INNDATA!F546*INNDATA!N546)</f>
        <v/>
      </c>
      <c r="J501" s="45" t="str">
        <f>IF(ISBLANK(INNDATA!F546),"",INNDATA!F546*INNDATA!P546)</f>
        <v/>
      </c>
      <c r="K501" s="44" t="str">
        <f>IF(ISBLANK(INNDATA!F546),"",F501*INNDATA!G546)</f>
        <v/>
      </c>
      <c r="L501" s="45" t="str">
        <f>IF(ISBLANK(INNDATA!F546),"",G501*INNDATA!I546)</f>
        <v/>
      </c>
      <c r="M501" s="45" t="str">
        <f>IF(ISBLANK(INNDATA!F546),"",H501*INNDATA!K546)</f>
        <v/>
      </c>
      <c r="N501" s="45" t="str">
        <f>IF(ISBLANK(INNDATA!F546),"",I501*INNDATA!M546)</f>
        <v/>
      </c>
      <c r="O501" s="45" t="str">
        <f>IF(ISBLANK(INNDATA!F546),"",J501*INNDATA!O546)</f>
        <v/>
      </c>
      <c r="P501" s="44" t="str">
        <f>IF(ISBLANK(INNDATA!F546),"",IF(INNDATA!C33="Ja",(K501/Beregninger!L29),(K501/Beregninger!C41)))</f>
        <v/>
      </c>
      <c r="Q501" s="45" t="str">
        <f>IF(ISBLANK(INNDATA!F546),"",IF(INNDATA!C33="Ja",(L501/Beregninger!L63),(L501/Beregninger!C75)))</f>
        <v/>
      </c>
      <c r="R501" s="45" t="str">
        <f>IF(ISBLANK(INNDATA!F546),"",IF(INNDATA!C33="Ja",(M501/Beregninger!L97),(M501/Beregninger!C109)))</f>
        <v/>
      </c>
      <c r="S501" s="45" t="str">
        <f>IF(ISBLANK(INNDATA!F546),"",IF(INNDATA!C33="Ja",(N501/Beregninger!L131),(N501/Beregninger!C143)))</f>
        <v/>
      </c>
      <c r="T501" s="46" t="str">
        <f>IF(ISBLANK(INNDATA!F546),"",IF(INNDATA!C33="Ja",(O501/Beregninger!L165),(O501/Beregninger!C177)))</f>
        <v/>
      </c>
      <c r="U501" s="82"/>
      <c r="V501" s="82"/>
      <c r="W501" s="82"/>
      <c r="X501" s="88"/>
    </row>
    <row r="502" spans="1:24" ht="11.25" customHeight="1">
      <c r="A502" s="88"/>
      <c r="B502" s="82"/>
      <c r="C502" s="84" t="str">
        <f>IF(ISBLANK(INNDATA!C547),"",INNDATA!C547)</f>
        <v/>
      </c>
      <c r="D502" s="213" t="str">
        <f>IF(ISBLANK(INNDATA!D547),"",INNDATA!D547)</f>
        <v/>
      </c>
      <c r="E502" s="214"/>
      <c r="F502" s="44" t="str">
        <f>IF(ISBLANK(INNDATA!F547),"",INNDATA!H547*INNDATA!F547)</f>
        <v/>
      </c>
      <c r="G502" s="45" t="str">
        <f>IF(ISBLANK(INNDATA!F547),"",INNDATA!J547*INNDATA!F547)</f>
        <v/>
      </c>
      <c r="H502" s="45" t="str">
        <f>IF(ISBLANK(INNDATA!F547),"",INNDATA!F547*INNDATA!L547)</f>
        <v/>
      </c>
      <c r="I502" s="45" t="str">
        <f>IF(ISBLANK(INNDATA!F547),"",INNDATA!F547*INNDATA!N547)</f>
        <v/>
      </c>
      <c r="J502" s="45" t="str">
        <f>IF(ISBLANK(INNDATA!F547),"",INNDATA!F547*INNDATA!P547)</f>
        <v/>
      </c>
      <c r="K502" s="44" t="str">
        <f>IF(ISBLANK(INNDATA!F547),"",F502*INNDATA!G547)</f>
        <v/>
      </c>
      <c r="L502" s="45" t="str">
        <f>IF(ISBLANK(INNDATA!F547),"",G502*INNDATA!I547)</f>
        <v/>
      </c>
      <c r="M502" s="45" t="str">
        <f>IF(ISBLANK(INNDATA!F547),"",H502*INNDATA!K547)</f>
        <v/>
      </c>
      <c r="N502" s="45" t="str">
        <f>IF(ISBLANK(INNDATA!F547),"",I502*INNDATA!M547)</f>
        <v/>
      </c>
      <c r="O502" s="45" t="str">
        <f>IF(ISBLANK(INNDATA!F547),"",J502*INNDATA!O547)</f>
        <v/>
      </c>
      <c r="P502" s="44" t="str">
        <f>IF(ISBLANK(INNDATA!F547),"",IF(INNDATA!C33="Ja",(K502/Beregninger!L29),(K502/Beregninger!C41)))</f>
        <v/>
      </c>
      <c r="Q502" s="45" t="str">
        <f>IF(ISBLANK(INNDATA!F547),"",IF(INNDATA!C33="Ja",(L502/Beregninger!L63),(L502/Beregninger!C75)))</f>
        <v/>
      </c>
      <c r="R502" s="45" t="str">
        <f>IF(ISBLANK(INNDATA!F547),"",IF(INNDATA!C33="Ja",(M502/Beregninger!L97),(M502/Beregninger!C109)))</f>
        <v/>
      </c>
      <c r="S502" s="45" t="str">
        <f>IF(ISBLANK(INNDATA!F547),"",IF(INNDATA!C33="Ja",(N502/Beregninger!L131),(N502/Beregninger!C143)))</f>
        <v/>
      </c>
      <c r="T502" s="46" t="str">
        <f>IF(ISBLANK(INNDATA!F547),"",IF(INNDATA!C33="Ja",(O502/Beregninger!L165),(O502/Beregninger!C177)))</f>
        <v/>
      </c>
      <c r="U502" s="82"/>
      <c r="V502" s="82"/>
      <c r="W502" s="82"/>
      <c r="X502" s="88"/>
    </row>
    <row r="503" spans="1:24" ht="11.25" customHeight="1">
      <c r="A503" s="88"/>
      <c r="B503" s="82"/>
      <c r="C503" s="84" t="str">
        <f>IF(ISBLANK(INNDATA!C548),"",INNDATA!C548)</f>
        <v/>
      </c>
      <c r="D503" s="213" t="str">
        <f>IF(ISBLANK(INNDATA!D548),"",INNDATA!D548)</f>
        <v/>
      </c>
      <c r="E503" s="214"/>
      <c r="F503" s="44" t="str">
        <f>IF(ISBLANK(INNDATA!F548),"",INNDATA!H548*INNDATA!F548)</f>
        <v/>
      </c>
      <c r="G503" s="45" t="str">
        <f>IF(ISBLANK(INNDATA!F548),"",INNDATA!J548*INNDATA!F548)</f>
        <v/>
      </c>
      <c r="H503" s="45" t="str">
        <f>IF(ISBLANK(INNDATA!F548),"",INNDATA!F548*INNDATA!L548)</f>
        <v/>
      </c>
      <c r="I503" s="45" t="str">
        <f>IF(ISBLANK(INNDATA!F548),"",INNDATA!F548*INNDATA!N548)</f>
        <v/>
      </c>
      <c r="J503" s="45" t="str">
        <f>IF(ISBLANK(INNDATA!F548),"",INNDATA!F548*INNDATA!P548)</f>
        <v/>
      </c>
      <c r="K503" s="44" t="str">
        <f>IF(ISBLANK(INNDATA!F548),"",F503*INNDATA!G548)</f>
        <v/>
      </c>
      <c r="L503" s="45" t="str">
        <f>IF(ISBLANK(INNDATA!F548),"",G503*INNDATA!I548)</f>
        <v/>
      </c>
      <c r="M503" s="45" t="str">
        <f>IF(ISBLANK(INNDATA!F548),"",H503*INNDATA!K548)</f>
        <v/>
      </c>
      <c r="N503" s="45" t="str">
        <f>IF(ISBLANK(INNDATA!F548),"",I503*INNDATA!M548)</f>
        <v/>
      </c>
      <c r="O503" s="45" t="str">
        <f>IF(ISBLANK(INNDATA!F548),"",J503*INNDATA!O548)</f>
        <v/>
      </c>
      <c r="P503" s="44" t="str">
        <f>IF(ISBLANK(INNDATA!F548),"",IF(INNDATA!C33="Ja",(K503/Beregninger!L29),(K503/Beregninger!C41)))</f>
        <v/>
      </c>
      <c r="Q503" s="45" t="str">
        <f>IF(ISBLANK(INNDATA!F548),"",IF(INNDATA!C33="Ja",(L503/Beregninger!L63),(L503/Beregninger!C75)))</f>
        <v/>
      </c>
      <c r="R503" s="45" t="str">
        <f>IF(ISBLANK(INNDATA!F548),"",IF(INNDATA!C33="Ja",(M503/Beregninger!L97),(M503/Beregninger!C109)))</f>
        <v/>
      </c>
      <c r="S503" s="45" t="str">
        <f>IF(ISBLANK(INNDATA!F548),"",IF(INNDATA!C33="Ja",(N503/Beregninger!L131),(N503/Beregninger!C143)))</f>
        <v/>
      </c>
      <c r="T503" s="46" t="str">
        <f>IF(ISBLANK(INNDATA!F548),"",IF(INNDATA!C33="Ja",(O503/Beregninger!L165),(O503/Beregninger!C177)))</f>
        <v/>
      </c>
      <c r="U503" s="82"/>
      <c r="V503" s="82"/>
      <c r="W503" s="82"/>
      <c r="X503" s="88"/>
    </row>
    <row r="504" spans="1:24" ht="11.25" customHeight="1">
      <c r="A504" s="88"/>
      <c r="B504" s="82"/>
      <c r="C504" s="84" t="str">
        <f>IF(ISBLANK(INNDATA!C549),"",INNDATA!C549)</f>
        <v/>
      </c>
      <c r="D504" s="213" t="str">
        <f>IF(ISBLANK(INNDATA!D549),"",INNDATA!D549)</f>
        <v/>
      </c>
      <c r="E504" s="214"/>
      <c r="F504" s="44" t="str">
        <f>IF(ISBLANK(INNDATA!F549),"",INNDATA!H549*INNDATA!F549)</f>
        <v/>
      </c>
      <c r="G504" s="45" t="str">
        <f>IF(ISBLANK(INNDATA!F549),"",INNDATA!J549*INNDATA!F549)</f>
        <v/>
      </c>
      <c r="H504" s="45" t="str">
        <f>IF(ISBLANK(INNDATA!F549),"",INNDATA!F549*INNDATA!L549)</f>
        <v/>
      </c>
      <c r="I504" s="45" t="str">
        <f>IF(ISBLANK(INNDATA!F549),"",INNDATA!F549*INNDATA!N549)</f>
        <v/>
      </c>
      <c r="J504" s="45" t="str">
        <f>IF(ISBLANK(INNDATA!F549),"",INNDATA!F549*INNDATA!P549)</f>
        <v/>
      </c>
      <c r="K504" s="44" t="str">
        <f>IF(ISBLANK(INNDATA!F549),"",F504*INNDATA!G549)</f>
        <v/>
      </c>
      <c r="L504" s="45" t="str">
        <f>IF(ISBLANK(INNDATA!F549),"",G504*INNDATA!I549)</f>
        <v/>
      </c>
      <c r="M504" s="45" t="str">
        <f>IF(ISBLANK(INNDATA!F549),"",H504*INNDATA!K549)</f>
        <v/>
      </c>
      <c r="N504" s="45" t="str">
        <f>IF(ISBLANK(INNDATA!F549),"",I504*INNDATA!M549)</f>
        <v/>
      </c>
      <c r="O504" s="45" t="str">
        <f>IF(ISBLANK(INNDATA!F549),"",J504*INNDATA!O549)</f>
        <v/>
      </c>
      <c r="P504" s="44" t="str">
        <f>IF(ISBLANK(INNDATA!F549),"",IF(INNDATA!C33="Ja",(K504/Beregninger!L29),(K504/Beregninger!C41)))</f>
        <v/>
      </c>
      <c r="Q504" s="45" t="str">
        <f>IF(ISBLANK(INNDATA!F549),"",IF(INNDATA!C33="Ja",(L504/Beregninger!L63),(L504/Beregninger!C75)))</f>
        <v/>
      </c>
      <c r="R504" s="45" t="str">
        <f>IF(ISBLANK(INNDATA!F549),"",IF(INNDATA!C33="Ja",(M504/Beregninger!L97),(M504/Beregninger!C109)))</f>
        <v/>
      </c>
      <c r="S504" s="45" t="str">
        <f>IF(ISBLANK(INNDATA!F549),"",IF(INNDATA!C33="Ja",(N504/Beregninger!L131),(N504/Beregninger!C143)))</f>
        <v/>
      </c>
      <c r="T504" s="46" t="str">
        <f>IF(ISBLANK(INNDATA!F549),"",IF(INNDATA!C33="Ja",(O504/Beregninger!L165),(O504/Beregninger!C177)))</f>
        <v/>
      </c>
      <c r="U504" s="82"/>
      <c r="V504" s="82"/>
      <c r="W504" s="82"/>
      <c r="X504" s="88"/>
    </row>
    <row r="505" spans="1:24" ht="11.25" customHeight="1">
      <c r="A505" s="88"/>
      <c r="B505" s="82"/>
      <c r="C505" s="84" t="str">
        <f>IF(ISBLANK(INNDATA!C550),"",INNDATA!C550)</f>
        <v/>
      </c>
      <c r="D505" s="213" t="str">
        <f>IF(ISBLANK(INNDATA!D550),"",INNDATA!D550)</f>
        <v/>
      </c>
      <c r="E505" s="214"/>
      <c r="F505" s="44" t="str">
        <f>IF(ISBLANK(INNDATA!F550),"",INNDATA!H550*INNDATA!F550)</f>
        <v/>
      </c>
      <c r="G505" s="45" t="str">
        <f>IF(ISBLANK(INNDATA!F550),"",INNDATA!J550*INNDATA!F550)</f>
        <v/>
      </c>
      <c r="H505" s="45" t="str">
        <f>IF(ISBLANK(INNDATA!F550),"",INNDATA!F550*INNDATA!L550)</f>
        <v/>
      </c>
      <c r="I505" s="45" t="str">
        <f>IF(ISBLANK(INNDATA!F550),"",INNDATA!F550*INNDATA!N550)</f>
        <v/>
      </c>
      <c r="J505" s="45" t="str">
        <f>IF(ISBLANK(INNDATA!F550),"",INNDATA!F550*INNDATA!P550)</f>
        <v/>
      </c>
      <c r="K505" s="44" t="str">
        <f>IF(ISBLANK(INNDATA!F550),"",F505*INNDATA!G550)</f>
        <v/>
      </c>
      <c r="L505" s="45" t="str">
        <f>IF(ISBLANK(INNDATA!F550),"",G505*INNDATA!I550)</f>
        <v/>
      </c>
      <c r="M505" s="45" t="str">
        <f>IF(ISBLANK(INNDATA!F550),"",H505*INNDATA!K550)</f>
        <v/>
      </c>
      <c r="N505" s="45" t="str">
        <f>IF(ISBLANK(INNDATA!F550),"",I505*INNDATA!M550)</f>
        <v/>
      </c>
      <c r="O505" s="45" t="str">
        <f>IF(ISBLANK(INNDATA!F550),"",J505*INNDATA!O550)</f>
        <v/>
      </c>
      <c r="P505" s="44" t="str">
        <f>IF(ISBLANK(INNDATA!F550),"",IF(INNDATA!C33="Ja",(K505/Beregninger!L29),(K505/Beregninger!C41)))</f>
        <v/>
      </c>
      <c r="Q505" s="45" t="str">
        <f>IF(ISBLANK(INNDATA!F550),"",IF(INNDATA!C33="Ja",(L505/Beregninger!L63),(L505/Beregninger!C75)))</f>
        <v/>
      </c>
      <c r="R505" s="45" t="str">
        <f>IF(ISBLANK(INNDATA!F550),"",IF(INNDATA!C33="Ja",(M505/Beregninger!L97),(M505/Beregninger!C109)))</f>
        <v/>
      </c>
      <c r="S505" s="45" t="str">
        <f>IF(ISBLANK(INNDATA!F550),"",IF(INNDATA!C33="Ja",(N505/Beregninger!L131),(N505/Beregninger!C143)))</f>
        <v/>
      </c>
      <c r="T505" s="46" t="str">
        <f>IF(ISBLANK(INNDATA!F550),"",IF(INNDATA!C33="Ja",(O505/Beregninger!L165),(O505/Beregninger!C177)))</f>
        <v/>
      </c>
      <c r="U505" s="82"/>
      <c r="V505" s="82"/>
      <c r="W505" s="82"/>
      <c r="X505" s="88"/>
    </row>
    <row r="506" spans="1:24" ht="11.25" customHeight="1">
      <c r="A506" s="88"/>
      <c r="B506" s="82"/>
      <c r="C506" s="84" t="str">
        <f>IF(ISBLANK(INNDATA!C551),"",INNDATA!C551)</f>
        <v/>
      </c>
      <c r="D506" s="213" t="str">
        <f>IF(ISBLANK(INNDATA!D551),"",INNDATA!D551)</f>
        <v/>
      </c>
      <c r="E506" s="214"/>
      <c r="F506" s="44" t="str">
        <f>IF(ISBLANK(INNDATA!F551),"",INNDATA!H551*INNDATA!F551)</f>
        <v/>
      </c>
      <c r="G506" s="45" t="str">
        <f>IF(ISBLANK(INNDATA!F551),"",INNDATA!J551*INNDATA!F551)</f>
        <v/>
      </c>
      <c r="H506" s="45" t="str">
        <f>IF(ISBLANK(INNDATA!F551),"",INNDATA!F551*INNDATA!L551)</f>
        <v/>
      </c>
      <c r="I506" s="45" t="str">
        <f>IF(ISBLANK(INNDATA!F551),"",INNDATA!F551*INNDATA!N551)</f>
        <v/>
      </c>
      <c r="J506" s="45" t="str">
        <f>IF(ISBLANK(INNDATA!F551),"",INNDATA!F551*INNDATA!P551)</f>
        <v/>
      </c>
      <c r="K506" s="44" t="str">
        <f>IF(ISBLANK(INNDATA!F551),"",F506*INNDATA!G551)</f>
        <v/>
      </c>
      <c r="L506" s="45" t="str">
        <f>IF(ISBLANK(INNDATA!F551),"",G506*INNDATA!I551)</f>
        <v/>
      </c>
      <c r="M506" s="45" t="str">
        <f>IF(ISBLANK(INNDATA!F551),"",H506*INNDATA!K551)</f>
        <v/>
      </c>
      <c r="N506" s="45" t="str">
        <f>IF(ISBLANK(INNDATA!F551),"",I506*INNDATA!M551)</f>
        <v/>
      </c>
      <c r="O506" s="45" t="str">
        <f>IF(ISBLANK(INNDATA!F551),"",J506*INNDATA!O551)</f>
        <v/>
      </c>
      <c r="P506" s="44" t="str">
        <f>IF(ISBLANK(INNDATA!F551),"",IF(INNDATA!C33="Ja",(K506/Beregninger!L29),(K506/Beregninger!C41)))</f>
        <v/>
      </c>
      <c r="Q506" s="45" t="str">
        <f>IF(ISBLANK(INNDATA!F551),"",IF(INNDATA!C33="Ja",(L506/Beregninger!L63),(L506/Beregninger!C75)))</f>
        <v/>
      </c>
      <c r="R506" s="45" t="str">
        <f>IF(ISBLANK(INNDATA!F551),"",IF(INNDATA!C33="Ja",(M506/Beregninger!L97),(M506/Beregninger!C109)))</f>
        <v/>
      </c>
      <c r="S506" s="45" t="str">
        <f>IF(ISBLANK(INNDATA!F551),"",IF(INNDATA!C33="Ja",(N506/Beregninger!L131),(N506/Beregninger!C143)))</f>
        <v/>
      </c>
      <c r="T506" s="46" t="str">
        <f>IF(ISBLANK(INNDATA!F551),"",IF(INNDATA!C33="Ja",(O506/Beregninger!L165),(O506/Beregninger!C177)))</f>
        <v/>
      </c>
      <c r="U506" s="82"/>
      <c r="V506" s="82"/>
      <c r="W506" s="82"/>
      <c r="X506" s="88"/>
    </row>
    <row r="507" spans="1:24" ht="11.25" customHeight="1">
      <c r="A507" s="88"/>
      <c r="B507" s="82"/>
      <c r="C507" s="84" t="str">
        <f>IF(ISBLANK(INNDATA!C552),"",INNDATA!C552)</f>
        <v/>
      </c>
      <c r="D507" s="213" t="str">
        <f>IF(ISBLANK(INNDATA!D552),"",INNDATA!D552)</f>
        <v/>
      </c>
      <c r="E507" s="214"/>
      <c r="F507" s="44" t="str">
        <f>IF(ISBLANK(INNDATA!F552),"",INNDATA!H552*INNDATA!F552)</f>
        <v/>
      </c>
      <c r="G507" s="45" t="str">
        <f>IF(ISBLANK(INNDATA!F552),"",INNDATA!J552*INNDATA!F552)</f>
        <v/>
      </c>
      <c r="H507" s="45" t="str">
        <f>IF(ISBLANK(INNDATA!F552),"",INNDATA!F552*INNDATA!L552)</f>
        <v/>
      </c>
      <c r="I507" s="45" t="str">
        <f>IF(ISBLANK(INNDATA!F552),"",INNDATA!F552*INNDATA!N552)</f>
        <v/>
      </c>
      <c r="J507" s="45" t="str">
        <f>IF(ISBLANK(INNDATA!F552),"",INNDATA!F552*INNDATA!P552)</f>
        <v/>
      </c>
      <c r="K507" s="44" t="str">
        <f>IF(ISBLANK(INNDATA!F552),"",F507*INNDATA!G552)</f>
        <v/>
      </c>
      <c r="L507" s="45" t="str">
        <f>IF(ISBLANK(INNDATA!F552),"",G507*INNDATA!I552)</f>
        <v/>
      </c>
      <c r="M507" s="45" t="str">
        <f>IF(ISBLANK(INNDATA!F552),"",H507*INNDATA!K552)</f>
        <v/>
      </c>
      <c r="N507" s="45" t="str">
        <f>IF(ISBLANK(INNDATA!F552),"",I507*INNDATA!M552)</f>
        <v/>
      </c>
      <c r="O507" s="45" t="str">
        <f>IF(ISBLANK(INNDATA!F552),"",J507*INNDATA!O552)</f>
        <v/>
      </c>
      <c r="P507" s="44" t="str">
        <f>IF(ISBLANK(INNDATA!F552),"",IF(INNDATA!C33="Ja",(K507/Beregninger!L29),(K507/Beregninger!C41)))</f>
        <v/>
      </c>
      <c r="Q507" s="45" t="str">
        <f>IF(ISBLANK(INNDATA!F552),"",IF(INNDATA!C33="Ja",(L507/Beregninger!L63),(L507/Beregninger!C75)))</f>
        <v/>
      </c>
      <c r="R507" s="45" t="str">
        <f>IF(ISBLANK(INNDATA!F552),"",IF(INNDATA!C33="Ja",(M507/Beregninger!L97),(M507/Beregninger!C109)))</f>
        <v/>
      </c>
      <c r="S507" s="45" t="str">
        <f>IF(ISBLANK(INNDATA!F552),"",IF(INNDATA!C33="Ja",(N507/Beregninger!L131),(N507/Beregninger!C143)))</f>
        <v/>
      </c>
      <c r="T507" s="46" t="str">
        <f>IF(ISBLANK(INNDATA!F552),"",IF(INNDATA!C33="Ja",(O507/Beregninger!L165),(O507/Beregninger!C177)))</f>
        <v/>
      </c>
      <c r="U507" s="82"/>
      <c r="V507" s="82"/>
      <c r="W507" s="82"/>
      <c r="X507" s="88"/>
    </row>
    <row r="508" spans="1:24" ht="11.25" customHeight="1">
      <c r="A508" s="88"/>
      <c r="B508" s="82"/>
      <c r="C508" s="84" t="str">
        <f>IF(ISBLANK(INNDATA!C553),"",INNDATA!C553)</f>
        <v/>
      </c>
      <c r="D508" s="213" t="str">
        <f>IF(ISBLANK(INNDATA!D553),"",INNDATA!D553)</f>
        <v/>
      </c>
      <c r="E508" s="214"/>
      <c r="F508" s="44" t="str">
        <f>IF(ISBLANK(INNDATA!F553),"",INNDATA!H553*INNDATA!F553)</f>
        <v/>
      </c>
      <c r="G508" s="45" t="str">
        <f>IF(ISBLANK(INNDATA!F553),"",INNDATA!J553*INNDATA!F553)</f>
        <v/>
      </c>
      <c r="H508" s="45" t="str">
        <f>IF(ISBLANK(INNDATA!F553),"",INNDATA!F553*INNDATA!L553)</f>
        <v/>
      </c>
      <c r="I508" s="45" t="str">
        <f>IF(ISBLANK(INNDATA!F553),"",INNDATA!F553*INNDATA!N553)</f>
        <v/>
      </c>
      <c r="J508" s="45" t="str">
        <f>IF(ISBLANK(INNDATA!F553),"",INNDATA!F553*INNDATA!P553)</f>
        <v/>
      </c>
      <c r="K508" s="44" t="str">
        <f>IF(ISBLANK(INNDATA!F553),"",F508*INNDATA!G553)</f>
        <v/>
      </c>
      <c r="L508" s="45" t="str">
        <f>IF(ISBLANK(INNDATA!F553),"",G508*INNDATA!I553)</f>
        <v/>
      </c>
      <c r="M508" s="45" t="str">
        <f>IF(ISBLANK(INNDATA!F553),"",H508*INNDATA!K553)</f>
        <v/>
      </c>
      <c r="N508" s="45" t="str">
        <f>IF(ISBLANK(INNDATA!F553),"",I508*INNDATA!M553)</f>
        <v/>
      </c>
      <c r="O508" s="45" t="str">
        <f>IF(ISBLANK(INNDATA!F553),"",J508*INNDATA!O553)</f>
        <v/>
      </c>
      <c r="P508" s="44" t="str">
        <f>IF(ISBLANK(INNDATA!F553),"",IF(INNDATA!C33="Ja",(K508/Beregninger!L29),(K508/Beregninger!C41)))</f>
        <v/>
      </c>
      <c r="Q508" s="45" t="str">
        <f>IF(ISBLANK(INNDATA!F553),"",IF(INNDATA!C33="Ja",(L508/Beregninger!L63),(L508/Beregninger!C75)))</f>
        <v/>
      </c>
      <c r="R508" s="45" t="str">
        <f>IF(ISBLANK(INNDATA!F553),"",IF(INNDATA!C33="Ja",(M508/Beregninger!L97),(M508/Beregninger!C109)))</f>
        <v/>
      </c>
      <c r="S508" s="45" t="str">
        <f>IF(ISBLANK(INNDATA!F553),"",IF(INNDATA!C33="Ja",(N508/Beregninger!L131),(N508/Beregninger!C143)))</f>
        <v/>
      </c>
      <c r="T508" s="46" t="str">
        <f>IF(ISBLANK(INNDATA!F553),"",IF(INNDATA!C33="Ja",(O508/Beregninger!L165),(O508/Beregninger!C177)))</f>
        <v/>
      </c>
      <c r="U508" s="82"/>
      <c r="V508" s="82"/>
      <c r="W508" s="82"/>
      <c r="X508" s="88"/>
    </row>
    <row r="509" spans="1:24" ht="11.25" customHeight="1">
      <c r="A509" s="88"/>
      <c r="B509" s="82"/>
      <c r="C509" s="84" t="str">
        <f>IF(ISBLANK(INNDATA!C554),"",INNDATA!C554)</f>
        <v/>
      </c>
      <c r="D509" s="213" t="str">
        <f>IF(ISBLANK(INNDATA!D554),"",INNDATA!D554)</f>
        <v/>
      </c>
      <c r="E509" s="214"/>
      <c r="F509" s="44" t="str">
        <f>IF(ISBLANK(INNDATA!F554),"",INNDATA!H554*INNDATA!F554)</f>
        <v/>
      </c>
      <c r="G509" s="45" t="str">
        <f>IF(ISBLANK(INNDATA!F554),"",INNDATA!J554*INNDATA!F554)</f>
        <v/>
      </c>
      <c r="H509" s="45" t="str">
        <f>IF(ISBLANK(INNDATA!F554),"",INNDATA!F554*INNDATA!L554)</f>
        <v/>
      </c>
      <c r="I509" s="45" t="str">
        <f>IF(ISBLANK(INNDATA!F554),"",INNDATA!F554*INNDATA!N554)</f>
        <v/>
      </c>
      <c r="J509" s="45" t="str">
        <f>IF(ISBLANK(INNDATA!F554),"",INNDATA!F554*INNDATA!P554)</f>
        <v/>
      </c>
      <c r="K509" s="44" t="str">
        <f>IF(ISBLANK(INNDATA!F554),"",F509*INNDATA!G554)</f>
        <v/>
      </c>
      <c r="L509" s="45" t="str">
        <f>IF(ISBLANK(INNDATA!F554),"",G509*INNDATA!I554)</f>
        <v/>
      </c>
      <c r="M509" s="45" t="str">
        <f>IF(ISBLANK(INNDATA!F554),"",H509*INNDATA!K554)</f>
        <v/>
      </c>
      <c r="N509" s="45" t="str">
        <f>IF(ISBLANK(INNDATA!F554),"",I509*INNDATA!M554)</f>
        <v/>
      </c>
      <c r="O509" s="45" t="str">
        <f>IF(ISBLANK(INNDATA!F554),"",J509*INNDATA!O554)</f>
        <v/>
      </c>
      <c r="P509" s="44" t="str">
        <f>IF(ISBLANK(INNDATA!F554),"",IF(INNDATA!C33="Ja",(K509/Beregninger!L29),(K509/Beregninger!C41)))</f>
        <v/>
      </c>
      <c r="Q509" s="45" t="str">
        <f>IF(ISBLANK(INNDATA!F554),"",IF(INNDATA!C33="Ja",(L509/Beregninger!L63),(L509/Beregninger!C75)))</f>
        <v/>
      </c>
      <c r="R509" s="45" t="str">
        <f>IF(ISBLANK(INNDATA!F554),"",IF(INNDATA!C33="Ja",(M509/Beregninger!L97),(M509/Beregninger!C109)))</f>
        <v/>
      </c>
      <c r="S509" s="45" t="str">
        <f>IF(ISBLANK(INNDATA!F554),"",IF(INNDATA!C33="Ja",(N509/Beregninger!L131),(N509/Beregninger!C143)))</f>
        <v/>
      </c>
      <c r="T509" s="46" t="str">
        <f>IF(ISBLANK(INNDATA!F554),"",IF(INNDATA!C33="Ja",(O509/Beregninger!L165),(O509/Beregninger!C177)))</f>
        <v/>
      </c>
      <c r="U509" s="82"/>
      <c r="V509" s="82"/>
      <c r="W509" s="82"/>
      <c r="X509" s="88"/>
    </row>
    <row r="510" spans="1:24" ht="11.25" customHeight="1">
      <c r="A510" s="88"/>
      <c r="B510" s="82"/>
      <c r="C510" s="84" t="str">
        <f>IF(ISBLANK(INNDATA!C555),"",INNDATA!C555)</f>
        <v/>
      </c>
      <c r="D510" s="213" t="str">
        <f>IF(ISBLANK(INNDATA!D555),"",INNDATA!D555)</f>
        <v/>
      </c>
      <c r="E510" s="214"/>
      <c r="F510" s="44" t="str">
        <f>IF(ISBLANK(INNDATA!F555),"",INNDATA!H555*INNDATA!F555)</f>
        <v/>
      </c>
      <c r="G510" s="45" t="str">
        <f>IF(ISBLANK(INNDATA!F555),"",INNDATA!J555*INNDATA!F555)</f>
        <v/>
      </c>
      <c r="H510" s="45" t="str">
        <f>IF(ISBLANK(INNDATA!F555),"",INNDATA!F555*INNDATA!L555)</f>
        <v/>
      </c>
      <c r="I510" s="45" t="str">
        <f>IF(ISBLANK(INNDATA!F555),"",INNDATA!F555*INNDATA!N555)</f>
        <v/>
      </c>
      <c r="J510" s="45" t="str">
        <f>IF(ISBLANK(INNDATA!F555),"",INNDATA!F555*INNDATA!P555)</f>
        <v/>
      </c>
      <c r="K510" s="44" t="str">
        <f>IF(ISBLANK(INNDATA!F555),"",F510*INNDATA!G555)</f>
        <v/>
      </c>
      <c r="L510" s="45" t="str">
        <f>IF(ISBLANK(INNDATA!F555),"",G510*INNDATA!I555)</f>
        <v/>
      </c>
      <c r="M510" s="45" t="str">
        <f>IF(ISBLANK(INNDATA!F555),"",H510*INNDATA!K555)</f>
        <v/>
      </c>
      <c r="N510" s="45" t="str">
        <f>IF(ISBLANK(INNDATA!F555),"",I510*INNDATA!M555)</f>
        <v/>
      </c>
      <c r="O510" s="45" t="str">
        <f>IF(ISBLANK(INNDATA!F555),"",J510*INNDATA!O555)</f>
        <v/>
      </c>
      <c r="P510" s="44" t="str">
        <f>IF(ISBLANK(INNDATA!F555),"",IF(INNDATA!C33="Ja",(K510/Beregninger!L29),(K510/Beregninger!C41)))</f>
        <v/>
      </c>
      <c r="Q510" s="45" t="str">
        <f>IF(ISBLANK(INNDATA!F555),"",IF(INNDATA!C33="Ja",(L510/Beregninger!L63),(L510/Beregninger!C75)))</f>
        <v/>
      </c>
      <c r="R510" s="45" t="str">
        <f>IF(ISBLANK(INNDATA!F555),"",IF(INNDATA!C33="Ja",(M510/Beregninger!L97),(M510/Beregninger!C109)))</f>
        <v/>
      </c>
      <c r="S510" s="45" t="str">
        <f>IF(ISBLANK(INNDATA!F555),"",IF(INNDATA!C33="Ja",(N510/Beregninger!L131),(N510/Beregninger!C143)))</f>
        <v/>
      </c>
      <c r="T510" s="46" t="str">
        <f>IF(ISBLANK(INNDATA!F555),"",IF(INNDATA!C33="Ja",(O510/Beregninger!L165),(O510/Beregninger!C177)))</f>
        <v/>
      </c>
      <c r="U510" s="82"/>
      <c r="V510" s="82"/>
      <c r="W510" s="82"/>
      <c r="X510" s="88"/>
    </row>
    <row r="511" spans="1:24" ht="11.25" customHeight="1">
      <c r="A511" s="88"/>
      <c r="B511" s="82"/>
      <c r="C511" s="84" t="str">
        <f>IF(ISBLANK(INNDATA!C556),"",INNDATA!C556)</f>
        <v/>
      </c>
      <c r="D511" s="213" t="str">
        <f>IF(ISBLANK(INNDATA!D556),"",INNDATA!D556)</f>
        <v/>
      </c>
      <c r="E511" s="214"/>
      <c r="F511" s="44" t="str">
        <f>IF(ISBLANK(INNDATA!F556),"",INNDATA!H556*INNDATA!F556)</f>
        <v/>
      </c>
      <c r="G511" s="45" t="str">
        <f>IF(ISBLANK(INNDATA!F556),"",INNDATA!J556*INNDATA!F556)</f>
        <v/>
      </c>
      <c r="H511" s="45" t="str">
        <f>IF(ISBLANK(INNDATA!F556),"",INNDATA!F556*INNDATA!L556)</f>
        <v/>
      </c>
      <c r="I511" s="45" t="str">
        <f>IF(ISBLANK(INNDATA!F556),"",INNDATA!F556*INNDATA!N556)</f>
        <v/>
      </c>
      <c r="J511" s="45" t="str">
        <f>IF(ISBLANK(INNDATA!F556),"",INNDATA!F556*INNDATA!P556)</f>
        <v/>
      </c>
      <c r="K511" s="44" t="str">
        <f>IF(ISBLANK(INNDATA!F556),"",F511*INNDATA!G556)</f>
        <v/>
      </c>
      <c r="L511" s="45" t="str">
        <f>IF(ISBLANK(INNDATA!F556),"",G511*INNDATA!I556)</f>
        <v/>
      </c>
      <c r="M511" s="45" t="str">
        <f>IF(ISBLANK(INNDATA!F556),"",H511*INNDATA!K556)</f>
        <v/>
      </c>
      <c r="N511" s="45" t="str">
        <f>IF(ISBLANK(INNDATA!F556),"",I511*INNDATA!M556)</f>
        <v/>
      </c>
      <c r="O511" s="45" t="str">
        <f>IF(ISBLANK(INNDATA!F556),"",J511*INNDATA!O556)</f>
        <v/>
      </c>
      <c r="P511" s="44" t="str">
        <f>IF(ISBLANK(INNDATA!F556),"",IF(INNDATA!C33="Ja",(K511/Beregninger!L29),(K511/Beregninger!C41)))</f>
        <v/>
      </c>
      <c r="Q511" s="45" t="str">
        <f>IF(ISBLANK(INNDATA!F556),"",IF(INNDATA!C33="Ja",(L511/Beregninger!L63),(L511/Beregninger!C75)))</f>
        <v/>
      </c>
      <c r="R511" s="45" t="str">
        <f>IF(ISBLANK(INNDATA!F556),"",IF(INNDATA!C33="Ja",(M511/Beregninger!L97),(M511/Beregninger!C109)))</f>
        <v/>
      </c>
      <c r="S511" s="45" t="str">
        <f>IF(ISBLANK(INNDATA!F556),"",IF(INNDATA!C33="Ja",(N511/Beregninger!L131),(N511/Beregninger!C143)))</f>
        <v/>
      </c>
      <c r="T511" s="46" t="str">
        <f>IF(ISBLANK(INNDATA!F556),"",IF(INNDATA!C33="Ja",(O511/Beregninger!L165),(O511/Beregninger!C177)))</f>
        <v/>
      </c>
      <c r="U511" s="82"/>
      <c r="V511" s="82"/>
      <c r="W511" s="82"/>
      <c r="X511" s="88"/>
    </row>
    <row r="512" spans="1:24" ht="11.25" customHeight="1">
      <c r="A512" s="88"/>
      <c r="B512" s="82"/>
      <c r="C512" s="84" t="str">
        <f>IF(ISBLANK(INNDATA!C557),"",INNDATA!C557)</f>
        <v/>
      </c>
      <c r="D512" s="213" t="str">
        <f>IF(ISBLANK(INNDATA!D557),"",INNDATA!D557)</f>
        <v/>
      </c>
      <c r="E512" s="214"/>
      <c r="F512" s="44" t="str">
        <f>IF(ISBLANK(INNDATA!F557),"",INNDATA!H557*INNDATA!F557)</f>
        <v/>
      </c>
      <c r="G512" s="45" t="str">
        <f>IF(ISBLANK(INNDATA!F557),"",INNDATA!J557*INNDATA!F557)</f>
        <v/>
      </c>
      <c r="H512" s="45" t="str">
        <f>IF(ISBLANK(INNDATA!F557),"",INNDATA!F557*INNDATA!L557)</f>
        <v/>
      </c>
      <c r="I512" s="45" t="str">
        <f>IF(ISBLANK(INNDATA!F557),"",INNDATA!F557*INNDATA!N557)</f>
        <v/>
      </c>
      <c r="J512" s="45" t="str">
        <f>IF(ISBLANK(INNDATA!F557),"",INNDATA!F557*INNDATA!P557)</f>
        <v/>
      </c>
      <c r="K512" s="44" t="str">
        <f>IF(ISBLANK(INNDATA!F557),"",F512*INNDATA!G557)</f>
        <v/>
      </c>
      <c r="L512" s="45" t="str">
        <f>IF(ISBLANK(INNDATA!F557),"",G512*INNDATA!I557)</f>
        <v/>
      </c>
      <c r="M512" s="45" t="str">
        <f>IF(ISBLANK(INNDATA!F557),"",H512*INNDATA!K557)</f>
        <v/>
      </c>
      <c r="N512" s="45" t="str">
        <f>IF(ISBLANK(INNDATA!F557),"",I512*INNDATA!M557)</f>
        <v/>
      </c>
      <c r="O512" s="45" t="str">
        <f>IF(ISBLANK(INNDATA!F557),"",J512*INNDATA!O557)</f>
        <v/>
      </c>
      <c r="P512" s="44" t="str">
        <f>IF(ISBLANK(INNDATA!F557),"",IF(INNDATA!C33="Ja",(K512/Beregninger!L29),(K512/Beregninger!C41)))</f>
        <v/>
      </c>
      <c r="Q512" s="45" t="str">
        <f>IF(ISBLANK(INNDATA!F557),"",IF(INNDATA!C33="Ja",(L512/Beregninger!L63),(L512/Beregninger!C75)))</f>
        <v/>
      </c>
      <c r="R512" s="45" t="str">
        <f>IF(ISBLANK(INNDATA!F557),"",IF(INNDATA!C33="Ja",(M512/Beregninger!L97),(M512/Beregninger!C109)))</f>
        <v/>
      </c>
      <c r="S512" s="45" t="str">
        <f>IF(ISBLANK(INNDATA!F557),"",IF(INNDATA!C33="Ja",(N512/Beregninger!L131),(N512/Beregninger!C143)))</f>
        <v/>
      </c>
      <c r="T512" s="46" t="str">
        <f>IF(ISBLANK(INNDATA!F557),"",IF(INNDATA!C33="Ja",(O512/Beregninger!L165),(O512/Beregninger!C177)))</f>
        <v/>
      </c>
      <c r="U512" s="82"/>
      <c r="V512" s="82"/>
      <c r="W512" s="82"/>
      <c r="X512" s="88"/>
    </row>
    <row r="513" spans="1:24" ht="11.25" customHeight="1">
      <c r="A513" s="88"/>
      <c r="B513" s="82"/>
      <c r="C513" s="84" t="str">
        <f>IF(ISBLANK(INNDATA!C558),"",INNDATA!C558)</f>
        <v/>
      </c>
      <c r="D513" s="213" t="str">
        <f>IF(ISBLANK(INNDATA!D558),"",INNDATA!D558)</f>
        <v/>
      </c>
      <c r="E513" s="214"/>
      <c r="F513" s="44" t="str">
        <f>IF(ISBLANK(INNDATA!F558),"",INNDATA!H558*INNDATA!F558)</f>
        <v/>
      </c>
      <c r="G513" s="45" t="str">
        <f>IF(ISBLANK(INNDATA!F558),"",INNDATA!J558*INNDATA!F558)</f>
        <v/>
      </c>
      <c r="H513" s="45" t="str">
        <f>IF(ISBLANK(INNDATA!F558),"",INNDATA!F558*INNDATA!L558)</f>
        <v/>
      </c>
      <c r="I513" s="45" t="str">
        <f>IF(ISBLANK(INNDATA!F558),"",INNDATA!F558*INNDATA!N558)</f>
        <v/>
      </c>
      <c r="J513" s="45" t="str">
        <f>IF(ISBLANK(INNDATA!F558),"",INNDATA!F558*INNDATA!P558)</f>
        <v/>
      </c>
      <c r="K513" s="44" t="str">
        <f>IF(ISBLANK(INNDATA!F558),"",F513*INNDATA!G558)</f>
        <v/>
      </c>
      <c r="L513" s="45" t="str">
        <f>IF(ISBLANK(INNDATA!F558),"",G513*INNDATA!I558)</f>
        <v/>
      </c>
      <c r="M513" s="45" t="str">
        <f>IF(ISBLANK(INNDATA!F558),"",H513*INNDATA!K558)</f>
        <v/>
      </c>
      <c r="N513" s="45" t="str">
        <f>IF(ISBLANK(INNDATA!F558),"",I513*INNDATA!M558)</f>
        <v/>
      </c>
      <c r="O513" s="45" t="str">
        <f>IF(ISBLANK(INNDATA!F558),"",J513*INNDATA!O558)</f>
        <v/>
      </c>
      <c r="P513" s="44" t="str">
        <f>IF(ISBLANK(INNDATA!F558),"",IF(INNDATA!C33="Ja",(K513/Beregninger!L29),(K513/Beregninger!C41)))</f>
        <v/>
      </c>
      <c r="Q513" s="45" t="str">
        <f>IF(ISBLANK(INNDATA!F558),"",IF(INNDATA!C33="Ja",(L513/Beregninger!L63),(L513/Beregninger!C75)))</f>
        <v/>
      </c>
      <c r="R513" s="45" t="str">
        <f>IF(ISBLANK(INNDATA!F558),"",IF(INNDATA!C33="Ja",(M513/Beregninger!L97),(M513/Beregninger!C109)))</f>
        <v/>
      </c>
      <c r="S513" s="45" t="str">
        <f>IF(ISBLANK(INNDATA!F558),"",IF(INNDATA!C33="Ja",(N513/Beregninger!L131),(N513/Beregninger!C143)))</f>
        <v/>
      </c>
      <c r="T513" s="46" t="str">
        <f>IF(ISBLANK(INNDATA!F558),"",IF(INNDATA!C33="Ja",(O513/Beregninger!L165),(O513/Beregninger!C177)))</f>
        <v/>
      </c>
      <c r="U513" s="82"/>
      <c r="V513" s="82"/>
      <c r="W513" s="82"/>
      <c r="X513" s="88"/>
    </row>
    <row r="514" spans="1:24" ht="11.25" customHeight="1">
      <c r="A514" s="88"/>
      <c r="B514" s="82"/>
      <c r="C514" s="84" t="str">
        <f>IF(ISBLANK(INNDATA!C559),"",INNDATA!C559)</f>
        <v/>
      </c>
      <c r="D514" s="213" t="str">
        <f>IF(ISBLANK(INNDATA!D559),"",INNDATA!D559)</f>
        <v/>
      </c>
      <c r="E514" s="214"/>
      <c r="F514" s="44" t="str">
        <f>IF(ISBLANK(INNDATA!F559),"",INNDATA!H559*INNDATA!F559)</f>
        <v/>
      </c>
      <c r="G514" s="45" t="str">
        <f>IF(ISBLANK(INNDATA!F559),"",INNDATA!J559*INNDATA!F559)</f>
        <v/>
      </c>
      <c r="H514" s="45" t="str">
        <f>IF(ISBLANK(INNDATA!F559),"",INNDATA!F559*INNDATA!L559)</f>
        <v/>
      </c>
      <c r="I514" s="45" t="str">
        <f>IF(ISBLANK(INNDATA!F559),"",INNDATA!F559*INNDATA!N559)</f>
        <v/>
      </c>
      <c r="J514" s="45" t="str">
        <f>IF(ISBLANK(INNDATA!F559),"",INNDATA!F559*INNDATA!P559)</f>
        <v/>
      </c>
      <c r="K514" s="44" t="str">
        <f>IF(ISBLANK(INNDATA!F559),"",F514*INNDATA!G559)</f>
        <v/>
      </c>
      <c r="L514" s="45" t="str">
        <f>IF(ISBLANK(INNDATA!F559),"",G514*INNDATA!I559)</f>
        <v/>
      </c>
      <c r="M514" s="45" t="str">
        <f>IF(ISBLANK(INNDATA!F559),"",H514*INNDATA!K559)</f>
        <v/>
      </c>
      <c r="N514" s="45" t="str">
        <f>IF(ISBLANK(INNDATA!F559),"",I514*INNDATA!M559)</f>
        <v/>
      </c>
      <c r="O514" s="45" t="str">
        <f>IF(ISBLANK(INNDATA!F559),"",J514*INNDATA!O559)</f>
        <v/>
      </c>
      <c r="P514" s="44" t="str">
        <f>IF(ISBLANK(INNDATA!F559),"",IF(INNDATA!C33="Ja",(K514/Beregninger!L29),(K514/Beregninger!C41)))</f>
        <v/>
      </c>
      <c r="Q514" s="45" t="str">
        <f>IF(ISBLANK(INNDATA!F559),"",IF(INNDATA!C33="Ja",(L514/Beregninger!L63),(L514/Beregninger!C75)))</f>
        <v/>
      </c>
      <c r="R514" s="45" t="str">
        <f>IF(ISBLANK(INNDATA!F559),"",IF(INNDATA!C33="Ja",(M514/Beregninger!L97),(M514/Beregninger!C109)))</f>
        <v/>
      </c>
      <c r="S514" s="45" t="str">
        <f>IF(ISBLANK(INNDATA!F559),"",IF(INNDATA!C33="Ja",(N514/Beregninger!L131),(N514/Beregninger!C143)))</f>
        <v/>
      </c>
      <c r="T514" s="46" t="str">
        <f>IF(ISBLANK(INNDATA!F559),"",IF(INNDATA!C33="Ja",(O514/Beregninger!L165),(O514/Beregninger!C177)))</f>
        <v/>
      </c>
      <c r="U514" s="82"/>
      <c r="V514" s="82"/>
      <c r="W514" s="82"/>
      <c r="X514" s="88"/>
    </row>
    <row r="515" spans="1:24" ht="11.25" customHeight="1">
      <c r="A515" s="88"/>
      <c r="B515" s="82"/>
      <c r="C515" s="84" t="str">
        <f>IF(ISBLANK(INNDATA!C560),"",INNDATA!C560)</f>
        <v/>
      </c>
      <c r="D515" s="213" t="str">
        <f>IF(ISBLANK(INNDATA!D560),"",INNDATA!D560)</f>
        <v/>
      </c>
      <c r="E515" s="214"/>
      <c r="F515" s="44" t="str">
        <f>IF(ISBLANK(INNDATA!F560),"",INNDATA!H560*INNDATA!F560)</f>
        <v/>
      </c>
      <c r="G515" s="45" t="str">
        <f>IF(ISBLANK(INNDATA!F560),"",INNDATA!J560*INNDATA!F560)</f>
        <v/>
      </c>
      <c r="H515" s="45" t="str">
        <f>IF(ISBLANK(INNDATA!F560),"",INNDATA!F560*INNDATA!L560)</f>
        <v/>
      </c>
      <c r="I515" s="45" t="str">
        <f>IF(ISBLANK(INNDATA!F560),"",INNDATA!F560*INNDATA!N560)</f>
        <v/>
      </c>
      <c r="J515" s="45" t="str">
        <f>IF(ISBLANK(INNDATA!F560),"",INNDATA!F560*INNDATA!P560)</f>
        <v/>
      </c>
      <c r="K515" s="44" t="str">
        <f>IF(ISBLANK(INNDATA!F560),"",F515*INNDATA!G560)</f>
        <v/>
      </c>
      <c r="L515" s="45" t="str">
        <f>IF(ISBLANK(INNDATA!F560),"",G515*INNDATA!I560)</f>
        <v/>
      </c>
      <c r="M515" s="45" t="str">
        <f>IF(ISBLANK(INNDATA!F560),"",H515*INNDATA!K560)</f>
        <v/>
      </c>
      <c r="N515" s="45" t="str">
        <f>IF(ISBLANK(INNDATA!F560),"",I515*INNDATA!M560)</f>
        <v/>
      </c>
      <c r="O515" s="45" t="str">
        <f>IF(ISBLANK(INNDATA!F560),"",J515*INNDATA!O560)</f>
        <v/>
      </c>
      <c r="P515" s="44" t="str">
        <f>IF(ISBLANK(INNDATA!F560),"",IF(INNDATA!C33="Ja",(K515/Beregninger!L29),(K515/Beregninger!C41)))</f>
        <v/>
      </c>
      <c r="Q515" s="45" t="str">
        <f>IF(ISBLANK(INNDATA!F560),"",IF(INNDATA!C33="Ja",(L515/Beregninger!L63),(L515/Beregninger!C75)))</f>
        <v/>
      </c>
      <c r="R515" s="45" t="str">
        <f>IF(ISBLANK(INNDATA!F560),"",IF(INNDATA!C33="Ja",(M515/Beregninger!L97),(M515/Beregninger!C109)))</f>
        <v/>
      </c>
      <c r="S515" s="45" t="str">
        <f>IF(ISBLANK(INNDATA!F560),"",IF(INNDATA!C33="Ja",(N515/Beregninger!L131),(N515/Beregninger!C143)))</f>
        <v/>
      </c>
      <c r="T515" s="46" t="str">
        <f>IF(ISBLANK(INNDATA!F560),"",IF(INNDATA!C33="Ja",(O515/Beregninger!L165),(O515/Beregninger!C177)))</f>
        <v/>
      </c>
      <c r="U515" s="82"/>
      <c r="V515" s="82"/>
      <c r="W515" s="82"/>
      <c r="X515" s="88"/>
    </row>
    <row r="516" spans="1:24" ht="11.25" customHeight="1">
      <c r="A516" s="88"/>
      <c r="B516" s="82"/>
      <c r="C516" s="84" t="str">
        <f>IF(ISBLANK(INNDATA!C561),"",INNDATA!C561)</f>
        <v/>
      </c>
      <c r="D516" s="213" t="str">
        <f>IF(ISBLANK(INNDATA!D561),"",INNDATA!D561)</f>
        <v/>
      </c>
      <c r="E516" s="214"/>
      <c r="F516" s="44" t="str">
        <f>IF(ISBLANK(INNDATA!F561),"",INNDATA!H561*INNDATA!F561)</f>
        <v/>
      </c>
      <c r="G516" s="45" t="str">
        <f>IF(ISBLANK(INNDATA!F561),"",INNDATA!J561*INNDATA!F561)</f>
        <v/>
      </c>
      <c r="H516" s="45" t="str">
        <f>IF(ISBLANK(INNDATA!F561),"",INNDATA!F561*INNDATA!L561)</f>
        <v/>
      </c>
      <c r="I516" s="45" t="str">
        <f>IF(ISBLANK(INNDATA!F561),"",INNDATA!F561*INNDATA!N561)</f>
        <v/>
      </c>
      <c r="J516" s="45" t="str">
        <f>IF(ISBLANK(INNDATA!F561),"",INNDATA!F561*INNDATA!P561)</f>
        <v/>
      </c>
      <c r="K516" s="44" t="str">
        <f>IF(ISBLANK(INNDATA!F561),"",F516*INNDATA!G561)</f>
        <v/>
      </c>
      <c r="L516" s="45" t="str">
        <f>IF(ISBLANK(INNDATA!F561),"",G516*INNDATA!I561)</f>
        <v/>
      </c>
      <c r="M516" s="45" t="str">
        <f>IF(ISBLANK(INNDATA!F561),"",H516*INNDATA!K561)</f>
        <v/>
      </c>
      <c r="N516" s="45" t="str">
        <f>IF(ISBLANK(INNDATA!F561),"",I516*INNDATA!M561)</f>
        <v/>
      </c>
      <c r="O516" s="45" t="str">
        <f>IF(ISBLANK(INNDATA!F561),"",J516*INNDATA!O561)</f>
        <v/>
      </c>
      <c r="P516" s="44" t="str">
        <f>IF(ISBLANK(INNDATA!F561),"",IF(INNDATA!C33="Ja",(K516/Beregninger!L29),(K516/Beregninger!C41)))</f>
        <v/>
      </c>
      <c r="Q516" s="45" t="str">
        <f>IF(ISBLANK(INNDATA!F561),"",IF(INNDATA!C33="Ja",(L516/Beregninger!L63),(L516/Beregninger!C75)))</f>
        <v/>
      </c>
      <c r="R516" s="45" t="str">
        <f>IF(ISBLANK(INNDATA!F561),"",IF(INNDATA!C33="Ja",(M516/Beregninger!L97),(M516/Beregninger!C109)))</f>
        <v/>
      </c>
      <c r="S516" s="45" t="str">
        <f>IF(ISBLANK(INNDATA!F561),"",IF(INNDATA!C33="Ja",(N516/Beregninger!L131),(N516/Beregninger!C143)))</f>
        <v/>
      </c>
      <c r="T516" s="46" t="str">
        <f>IF(ISBLANK(INNDATA!F561),"",IF(INNDATA!C33="Ja",(O516/Beregninger!L165),(O516/Beregninger!C177)))</f>
        <v/>
      </c>
      <c r="U516" s="82"/>
      <c r="V516" s="82"/>
      <c r="W516" s="82"/>
      <c r="X516" s="88"/>
    </row>
    <row r="517" spans="1:24" ht="11.25" customHeight="1">
      <c r="A517" s="88"/>
      <c r="B517" s="82"/>
      <c r="C517" s="84" t="str">
        <f>IF(ISBLANK(INNDATA!C562),"",INNDATA!C562)</f>
        <v/>
      </c>
      <c r="D517" s="213" t="str">
        <f>IF(ISBLANK(INNDATA!D562),"",INNDATA!D562)</f>
        <v/>
      </c>
      <c r="E517" s="214"/>
      <c r="F517" s="44" t="str">
        <f>IF(ISBLANK(INNDATA!F562),"",INNDATA!H562*INNDATA!F562)</f>
        <v/>
      </c>
      <c r="G517" s="45" t="str">
        <f>IF(ISBLANK(INNDATA!F562),"",INNDATA!J562*INNDATA!F562)</f>
        <v/>
      </c>
      <c r="H517" s="45" t="str">
        <f>IF(ISBLANK(INNDATA!F562),"",INNDATA!F562*INNDATA!L562)</f>
        <v/>
      </c>
      <c r="I517" s="45" t="str">
        <f>IF(ISBLANK(INNDATA!F562),"",INNDATA!F562*INNDATA!N562)</f>
        <v/>
      </c>
      <c r="J517" s="45" t="str">
        <f>IF(ISBLANK(INNDATA!F562),"",INNDATA!F562*INNDATA!P562)</f>
        <v/>
      </c>
      <c r="K517" s="44" t="str">
        <f>IF(ISBLANK(INNDATA!F562),"",F517*INNDATA!G562)</f>
        <v/>
      </c>
      <c r="L517" s="45" t="str">
        <f>IF(ISBLANK(INNDATA!F562),"",G517*INNDATA!I562)</f>
        <v/>
      </c>
      <c r="M517" s="45" t="str">
        <f>IF(ISBLANK(INNDATA!F562),"",H517*INNDATA!K562)</f>
        <v/>
      </c>
      <c r="N517" s="45" t="str">
        <f>IF(ISBLANK(INNDATA!F562),"",I517*INNDATA!M562)</f>
        <v/>
      </c>
      <c r="O517" s="45" t="str">
        <f>IF(ISBLANK(INNDATA!F562),"",J517*INNDATA!O562)</f>
        <v/>
      </c>
      <c r="P517" s="44" t="str">
        <f>IF(ISBLANK(INNDATA!F562),"",IF(INNDATA!C33="Ja",(K517/Beregninger!L29),(K517/Beregninger!C41)))</f>
        <v/>
      </c>
      <c r="Q517" s="45" t="str">
        <f>IF(ISBLANK(INNDATA!F562),"",IF(INNDATA!C33="Ja",(L517/Beregninger!L63),(L517/Beregninger!C75)))</f>
        <v/>
      </c>
      <c r="R517" s="45" t="str">
        <f>IF(ISBLANK(INNDATA!F562),"",IF(INNDATA!C33="Ja",(M517/Beregninger!L97),(M517/Beregninger!C109)))</f>
        <v/>
      </c>
      <c r="S517" s="45" t="str">
        <f>IF(ISBLANK(INNDATA!F562),"",IF(INNDATA!C33="Ja",(N517/Beregninger!L131),(N517/Beregninger!C143)))</f>
        <v/>
      </c>
      <c r="T517" s="46" t="str">
        <f>IF(ISBLANK(INNDATA!F562),"",IF(INNDATA!C33="Ja",(O517/Beregninger!L165),(O517/Beregninger!C177)))</f>
        <v/>
      </c>
      <c r="U517" s="82"/>
      <c r="V517" s="82"/>
      <c r="W517" s="82"/>
      <c r="X517" s="88"/>
    </row>
    <row r="518" spans="1:24" ht="11.25" customHeight="1">
      <c r="A518" s="88"/>
      <c r="B518" s="82"/>
      <c r="C518" s="84" t="str">
        <f>IF(ISBLANK(INNDATA!C563),"",INNDATA!C563)</f>
        <v/>
      </c>
      <c r="D518" s="213" t="str">
        <f>IF(ISBLANK(INNDATA!D563),"",INNDATA!D563)</f>
        <v/>
      </c>
      <c r="E518" s="214"/>
      <c r="F518" s="44" t="str">
        <f>IF(ISBLANK(INNDATA!F563),"",INNDATA!H563*INNDATA!F563)</f>
        <v/>
      </c>
      <c r="G518" s="45" t="str">
        <f>IF(ISBLANK(INNDATA!F563),"",INNDATA!J563*INNDATA!F563)</f>
        <v/>
      </c>
      <c r="H518" s="45" t="str">
        <f>IF(ISBLANK(INNDATA!F563),"",INNDATA!F563*INNDATA!L563)</f>
        <v/>
      </c>
      <c r="I518" s="45" t="str">
        <f>IF(ISBLANK(INNDATA!F563),"",INNDATA!F563*INNDATA!N563)</f>
        <v/>
      </c>
      <c r="J518" s="45" t="str">
        <f>IF(ISBLANK(INNDATA!F563),"",INNDATA!F563*INNDATA!P563)</f>
        <v/>
      </c>
      <c r="K518" s="44" t="str">
        <f>IF(ISBLANK(INNDATA!F563),"",F518*INNDATA!G563)</f>
        <v/>
      </c>
      <c r="L518" s="45" t="str">
        <f>IF(ISBLANK(INNDATA!F563),"",G518*INNDATA!I563)</f>
        <v/>
      </c>
      <c r="M518" s="45" t="str">
        <f>IF(ISBLANK(INNDATA!F563),"",H518*INNDATA!K563)</f>
        <v/>
      </c>
      <c r="N518" s="45" t="str">
        <f>IF(ISBLANK(INNDATA!F563),"",I518*INNDATA!M563)</f>
        <v/>
      </c>
      <c r="O518" s="45" t="str">
        <f>IF(ISBLANK(INNDATA!F563),"",J518*INNDATA!O563)</f>
        <v/>
      </c>
      <c r="P518" s="44" t="str">
        <f>IF(ISBLANK(INNDATA!F563),"",IF(INNDATA!C33="Ja",(K518/Beregninger!L29),(K518/Beregninger!C41)))</f>
        <v/>
      </c>
      <c r="Q518" s="45" t="str">
        <f>IF(ISBLANK(INNDATA!F563),"",IF(INNDATA!C33="Ja",(L518/Beregninger!L63),(L518/Beregninger!C75)))</f>
        <v/>
      </c>
      <c r="R518" s="45" t="str">
        <f>IF(ISBLANK(INNDATA!F563),"",IF(INNDATA!C33="Ja",(M518/Beregninger!L97),(M518/Beregninger!C109)))</f>
        <v/>
      </c>
      <c r="S518" s="45" t="str">
        <f>IF(ISBLANK(INNDATA!F563),"",IF(INNDATA!C33="Ja",(N518/Beregninger!L131),(N518/Beregninger!C143)))</f>
        <v/>
      </c>
      <c r="T518" s="46" t="str">
        <f>IF(ISBLANK(INNDATA!F563),"",IF(INNDATA!C33="Ja",(O518/Beregninger!L165),(O518/Beregninger!C177)))</f>
        <v/>
      </c>
      <c r="U518" s="82"/>
      <c r="V518" s="82"/>
      <c r="W518" s="82"/>
      <c r="X518" s="88"/>
    </row>
    <row r="519" spans="1:24" ht="11.25" customHeight="1">
      <c r="A519" s="88"/>
      <c r="B519" s="82"/>
      <c r="C519" s="84" t="str">
        <f>IF(ISBLANK(INNDATA!C564),"",INNDATA!C564)</f>
        <v/>
      </c>
      <c r="D519" s="213" t="str">
        <f>IF(ISBLANK(INNDATA!D564),"",INNDATA!D564)</f>
        <v/>
      </c>
      <c r="E519" s="214"/>
      <c r="F519" s="44" t="str">
        <f>IF(ISBLANK(INNDATA!F564),"",INNDATA!H564*INNDATA!F564)</f>
        <v/>
      </c>
      <c r="G519" s="45" t="str">
        <f>IF(ISBLANK(INNDATA!F564),"",INNDATA!J564*INNDATA!F564)</f>
        <v/>
      </c>
      <c r="H519" s="45" t="str">
        <f>IF(ISBLANK(INNDATA!F564),"",INNDATA!F564*INNDATA!L564)</f>
        <v/>
      </c>
      <c r="I519" s="45" t="str">
        <f>IF(ISBLANK(INNDATA!F564),"",INNDATA!F564*INNDATA!N564)</f>
        <v/>
      </c>
      <c r="J519" s="45" t="str">
        <f>IF(ISBLANK(INNDATA!F564),"",INNDATA!F564*INNDATA!P564)</f>
        <v/>
      </c>
      <c r="K519" s="44" t="str">
        <f>IF(ISBLANK(INNDATA!F564),"",F519*INNDATA!G564)</f>
        <v/>
      </c>
      <c r="L519" s="45" t="str">
        <f>IF(ISBLANK(INNDATA!F564),"",G519*INNDATA!I564)</f>
        <v/>
      </c>
      <c r="M519" s="45" t="str">
        <f>IF(ISBLANK(INNDATA!F564),"",H519*INNDATA!K564)</f>
        <v/>
      </c>
      <c r="N519" s="45" t="str">
        <f>IF(ISBLANK(INNDATA!F564),"",I519*INNDATA!M564)</f>
        <v/>
      </c>
      <c r="O519" s="45" t="str">
        <f>IF(ISBLANK(INNDATA!F564),"",J519*INNDATA!O564)</f>
        <v/>
      </c>
      <c r="P519" s="44" t="str">
        <f>IF(ISBLANK(INNDATA!F564),"",IF(INNDATA!C33="Ja",(K519/Beregninger!L29),(K519/Beregninger!C41)))</f>
        <v/>
      </c>
      <c r="Q519" s="45" t="str">
        <f>IF(ISBLANK(INNDATA!F564),"",IF(INNDATA!C33="Ja",(L519/Beregninger!L63),(L519/Beregninger!C75)))</f>
        <v/>
      </c>
      <c r="R519" s="45" t="str">
        <f>IF(ISBLANK(INNDATA!F564),"",IF(INNDATA!C33="Ja",(M519/Beregninger!L97),(M519/Beregninger!C109)))</f>
        <v/>
      </c>
      <c r="S519" s="45" t="str">
        <f>IF(ISBLANK(INNDATA!F564),"",IF(INNDATA!C33="Ja",(N519/Beregninger!L131),(N519/Beregninger!C143)))</f>
        <v/>
      </c>
      <c r="T519" s="46" t="str">
        <f>IF(ISBLANK(INNDATA!F564),"",IF(INNDATA!C33="Ja",(O519/Beregninger!L165),(O519/Beregninger!C177)))</f>
        <v/>
      </c>
      <c r="U519" s="82"/>
      <c r="V519" s="82"/>
      <c r="W519" s="82"/>
      <c r="X519" s="88"/>
    </row>
    <row r="520" spans="1:24" ht="11.25" customHeight="1">
      <c r="A520" s="88"/>
      <c r="B520" s="82"/>
      <c r="C520" s="84" t="str">
        <f>IF(ISBLANK(INNDATA!C565),"",INNDATA!C565)</f>
        <v/>
      </c>
      <c r="D520" s="213" t="str">
        <f>IF(ISBLANK(INNDATA!D565),"",INNDATA!D565)</f>
        <v/>
      </c>
      <c r="E520" s="214"/>
      <c r="F520" s="44" t="str">
        <f>IF(ISBLANK(INNDATA!F565),"",INNDATA!H565*INNDATA!F565)</f>
        <v/>
      </c>
      <c r="G520" s="45" t="str">
        <f>IF(ISBLANK(INNDATA!F565),"",INNDATA!J565*INNDATA!F565)</f>
        <v/>
      </c>
      <c r="H520" s="45" t="str">
        <f>IF(ISBLANK(INNDATA!F565),"",INNDATA!F565*INNDATA!L565)</f>
        <v/>
      </c>
      <c r="I520" s="45" t="str">
        <f>IF(ISBLANK(INNDATA!F565),"",INNDATA!F565*INNDATA!N565)</f>
        <v/>
      </c>
      <c r="J520" s="45" t="str">
        <f>IF(ISBLANK(INNDATA!F565),"",INNDATA!F565*INNDATA!P565)</f>
        <v/>
      </c>
      <c r="K520" s="44" t="str">
        <f>IF(ISBLANK(INNDATA!F565),"",F520*INNDATA!G565)</f>
        <v/>
      </c>
      <c r="L520" s="45" t="str">
        <f>IF(ISBLANK(INNDATA!F565),"",G520*INNDATA!I565)</f>
        <v/>
      </c>
      <c r="M520" s="45" t="str">
        <f>IF(ISBLANK(INNDATA!F565),"",H520*INNDATA!K565)</f>
        <v/>
      </c>
      <c r="N520" s="45" t="str">
        <f>IF(ISBLANK(INNDATA!F565),"",I520*INNDATA!M565)</f>
        <v/>
      </c>
      <c r="O520" s="45" t="str">
        <f>IF(ISBLANK(INNDATA!F565),"",J520*INNDATA!O565)</f>
        <v/>
      </c>
      <c r="P520" s="44" t="str">
        <f>IF(ISBLANK(INNDATA!F565),"",IF(INNDATA!C33="Ja",(K520/Beregninger!L29),(K520/Beregninger!C41)))</f>
        <v/>
      </c>
      <c r="Q520" s="45" t="str">
        <f>IF(ISBLANK(INNDATA!F565),"",IF(INNDATA!C33="Ja",(L520/Beregninger!L63),(L520/Beregninger!C75)))</f>
        <v/>
      </c>
      <c r="R520" s="45" t="str">
        <f>IF(ISBLANK(INNDATA!F565),"",IF(INNDATA!C33="Ja",(M520/Beregninger!L97),(M520/Beregninger!C109)))</f>
        <v/>
      </c>
      <c r="S520" s="45" t="str">
        <f>IF(ISBLANK(INNDATA!F565),"",IF(INNDATA!C33="Ja",(N520/Beregninger!L131),(N520/Beregninger!C143)))</f>
        <v/>
      </c>
      <c r="T520" s="46" t="str">
        <f>IF(ISBLANK(INNDATA!F565),"",IF(INNDATA!C33="Ja",(O520/Beregninger!L165),(O520/Beregninger!C177)))</f>
        <v/>
      </c>
      <c r="U520" s="82"/>
      <c r="V520" s="82"/>
      <c r="W520" s="82"/>
      <c r="X520" s="88"/>
    </row>
    <row r="521" spans="1:24" ht="11.25" customHeight="1">
      <c r="A521" s="88"/>
      <c r="B521" s="82"/>
      <c r="C521" s="84" t="str">
        <f>IF(ISBLANK(INNDATA!C566),"",INNDATA!C566)</f>
        <v/>
      </c>
      <c r="D521" s="213" t="str">
        <f>IF(ISBLANK(INNDATA!D566),"",INNDATA!D566)</f>
        <v/>
      </c>
      <c r="E521" s="214"/>
      <c r="F521" s="44" t="str">
        <f>IF(ISBLANK(INNDATA!F566),"",INNDATA!H566*INNDATA!F566)</f>
        <v/>
      </c>
      <c r="G521" s="45" t="str">
        <f>IF(ISBLANK(INNDATA!F566),"",INNDATA!J566*INNDATA!F566)</f>
        <v/>
      </c>
      <c r="H521" s="45" t="str">
        <f>IF(ISBLANK(INNDATA!F566),"",INNDATA!F566*INNDATA!L566)</f>
        <v/>
      </c>
      <c r="I521" s="45" t="str">
        <f>IF(ISBLANK(INNDATA!F566),"",INNDATA!F566*INNDATA!N566)</f>
        <v/>
      </c>
      <c r="J521" s="45" t="str">
        <f>IF(ISBLANK(INNDATA!F566),"",INNDATA!F566*INNDATA!P566)</f>
        <v/>
      </c>
      <c r="K521" s="44" t="str">
        <f>IF(ISBLANK(INNDATA!F566),"",F521*INNDATA!G566)</f>
        <v/>
      </c>
      <c r="L521" s="45" t="str">
        <f>IF(ISBLANK(INNDATA!F566),"",G521*INNDATA!I566)</f>
        <v/>
      </c>
      <c r="M521" s="45" t="str">
        <f>IF(ISBLANK(INNDATA!F566),"",H521*INNDATA!K566)</f>
        <v/>
      </c>
      <c r="N521" s="45" t="str">
        <f>IF(ISBLANK(INNDATA!F566),"",I521*INNDATA!M566)</f>
        <v/>
      </c>
      <c r="O521" s="45" t="str">
        <f>IF(ISBLANK(INNDATA!F566),"",J521*INNDATA!O566)</f>
        <v/>
      </c>
      <c r="P521" s="44" t="str">
        <f>IF(ISBLANK(INNDATA!F566),"",IF(INNDATA!C33="Ja",(K521/Beregninger!L29),(K521/Beregninger!C41)))</f>
        <v/>
      </c>
      <c r="Q521" s="45" t="str">
        <f>IF(ISBLANK(INNDATA!F566),"",IF(INNDATA!C33="Ja",(L521/Beregninger!L63),(L521/Beregninger!C75)))</f>
        <v/>
      </c>
      <c r="R521" s="45" t="str">
        <f>IF(ISBLANK(INNDATA!F566),"",IF(INNDATA!C33="Ja",(M521/Beregninger!L97),(M521/Beregninger!C109)))</f>
        <v/>
      </c>
      <c r="S521" s="45" t="str">
        <f>IF(ISBLANK(INNDATA!F566),"",IF(INNDATA!C33="Ja",(N521/Beregninger!L131),(N521/Beregninger!C143)))</f>
        <v/>
      </c>
      <c r="T521" s="46" t="str">
        <f>IF(ISBLANK(INNDATA!F566),"",IF(INNDATA!C33="Ja",(O521/Beregninger!L165),(O521/Beregninger!C177)))</f>
        <v/>
      </c>
      <c r="U521" s="82"/>
      <c r="V521" s="82"/>
      <c r="W521" s="82"/>
      <c r="X521" s="88"/>
    </row>
    <row r="522" spans="1:24" ht="11.25" customHeight="1">
      <c r="A522" s="88"/>
      <c r="B522" s="82"/>
      <c r="C522" s="84" t="str">
        <f>IF(ISBLANK(INNDATA!C567),"",INNDATA!C567)</f>
        <v/>
      </c>
      <c r="D522" s="213" t="str">
        <f>IF(ISBLANK(INNDATA!D567),"",INNDATA!D567)</f>
        <v/>
      </c>
      <c r="E522" s="214"/>
      <c r="F522" s="44" t="str">
        <f>IF(ISBLANK(INNDATA!F567),"",INNDATA!H567*INNDATA!F567)</f>
        <v/>
      </c>
      <c r="G522" s="45" t="str">
        <f>IF(ISBLANK(INNDATA!F567),"",INNDATA!J567*INNDATA!F567)</f>
        <v/>
      </c>
      <c r="H522" s="45" t="str">
        <f>IF(ISBLANK(INNDATA!F567),"",INNDATA!F567*INNDATA!L567)</f>
        <v/>
      </c>
      <c r="I522" s="45" t="str">
        <f>IF(ISBLANK(INNDATA!F567),"",INNDATA!F567*INNDATA!N567)</f>
        <v/>
      </c>
      <c r="J522" s="45" t="str">
        <f>IF(ISBLANK(INNDATA!F567),"",INNDATA!F567*INNDATA!P567)</f>
        <v/>
      </c>
      <c r="K522" s="44" t="str">
        <f>IF(ISBLANK(INNDATA!F567),"",F522*INNDATA!G567)</f>
        <v/>
      </c>
      <c r="L522" s="45" t="str">
        <f>IF(ISBLANK(INNDATA!F567),"",G522*INNDATA!I567)</f>
        <v/>
      </c>
      <c r="M522" s="45" t="str">
        <f>IF(ISBLANK(INNDATA!F567),"",H522*INNDATA!K567)</f>
        <v/>
      </c>
      <c r="N522" s="45" t="str">
        <f>IF(ISBLANK(INNDATA!F567),"",I522*INNDATA!M567)</f>
        <v/>
      </c>
      <c r="O522" s="45" t="str">
        <f>IF(ISBLANK(INNDATA!F567),"",J522*INNDATA!O567)</f>
        <v/>
      </c>
      <c r="P522" s="44" t="str">
        <f>IF(ISBLANK(INNDATA!F567),"",IF(INNDATA!C33="Ja",(K522/Beregninger!L29),(K522/Beregninger!C41)))</f>
        <v/>
      </c>
      <c r="Q522" s="45" t="str">
        <f>IF(ISBLANK(INNDATA!F567),"",IF(INNDATA!C33="Ja",(L522/Beregninger!L63),(L522/Beregninger!C75)))</f>
        <v/>
      </c>
      <c r="R522" s="45" t="str">
        <f>IF(ISBLANK(INNDATA!F567),"",IF(INNDATA!C33="Ja",(M522/Beregninger!L97),(M522/Beregninger!C109)))</f>
        <v/>
      </c>
      <c r="S522" s="45" t="str">
        <f>IF(ISBLANK(INNDATA!F567),"",IF(INNDATA!C33="Ja",(N522/Beregninger!L131),(N522/Beregninger!C143)))</f>
        <v/>
      </c>
      <c r="T522" s="46" t="str">
        <f>IF(ISBLANK(INNDATA!F567),"",IF(INNDATA!C33="Ja",(O522/Beregninger!L165),(O522/Beregninger!C177)))</f>
        <v/>
      </c>
      <c r="U522" s="82"/>
      <c r="V522" s="82"/>
      <c r="W522" s="82"/>
      <c r="X522" s="88"/>
    </row>
    <row r="523" spans="1:24" ht="11.25" customHeight="1">
      <c r="A523" s="88"/>
      <c r="B523" s="82"/>
      <c r="C523" s="84" t="str">
        <f>IF(ISBLANK(INNDATA!C568),"",INNDATA!C568)</f>
        <v/>
      </c>
      <c r="D523" s="213" t="str">
        <f>IF(ISBLANK(INNDATA!D568),"",INNDATA!D568)</f>
        <v/>
      </c>
      <c r="E523" s="214"/>
      <c r="F523" s="44" t="str">
        <f>IF(ISBLANK(INNDATA!F568),"",INNDATA!H568*INNDATA!F568)</f>
        <v/>
      </c>
      <c r="G523" s="45" t="str">
        <f>IF(ISBLANK(INNDATA!F568),"",INNDATA!J568*INNDATA!F568)</f>
        <v/>
      </c>
      <c r="H523" s="45" t="str">
        <f>IF(ISBLANK(INNDATA!F568),"",INNDATA!F568*INNDATA!L568)</f>
        <v/>
      </c>
      <c r="I523" s="45" t="str">
        <f>IF(ISBLANK(INNDATA!F568),"",INNDATA!F568*INNDATA!N568)</f>
        <v/>
      </c>
      <c r="J523" s="45" t="str">
        <f>IF(ISBLANK(INNDATA!F568),"",INNDATA!F568*INNDATA!P568)</f>
        <v/>
      </c>
      <c r="K523" s="44" t="str">
        <f>IF(ISBLANK(INNDATA!F568),"",F523*INNDATA!G568)</f>
        <v/>
      </c>
      <c r="L523" s="45" t="str">
        <f>IF(ISBLANK(INNDATA!F568),"",G523*INNDATA!I568)</f>
        <v/>
      </c>
      <c r="M523" s="45" t="str">
        <f>IF(ISBLANK(INNDATA!F568),"",H523*INNDATA!K568)</f>
        <v/>
      </c>
      <c r="N523" s="45" t="str">
        <f>IF(ISBLANK(INNDATA!F568),"",I523*INNDATA!M568)</f>
        <v/>
      </c>
      <c r="O523" s="45" t="str">
        <f>IF(ISBLANK(INNDATA!F568),"",J523*INNDATA!O568)</f>
        <v/>
      </c>
      <c r="P523" s="44" t="str">
        <f>IF(ISBLANK(INNDATA!F568),"",IF(INNDATA!C33="Ja",(K523/Beregninger!L29),(K523/Beregninger!C41)))</f>
        <v/>
      </c>
      <c r="Q523" s="45" t="str">
        <f>IF(ISBLANK(INNDATA!F568),"",IF(INNDATA!C33="Ja",(L523/Beregninger!L63),(L523/Beregninger!C75)))</f>
        <v/>
      </c>
      <c r="R523" s="45" t="str">
        <f>IF(ISBLANK(INNDATA!F568),"",IF(INNDATA!C33="Ja",(M523/Beregninger!L97),(M523/Beregninger!C109)))</f>
        <v/>
      </c>
      <c r="S523" s="45" t="str">
        <f>IF(ISBLANK(INNDATA!F568),"",IF(INNDATA!C33="Ja",(N523/Beregninger!L131),(N523/Beregninger!C143)))</f>
        <v/>
      </c>
      <c r="T523" s="46" t="str">
        <f>IF(ISBLANK(INNDATA!F568),"",IF(INNDATA!C33="Ja",(O523/Beregninger!L165),(O523/Beregninger!C177)))</f>
        <v/>
      </c>
      <c r="U523" s="82"/>
      <c r="V523" s="82"/>
      <c r="W523" s="82"/>
      <c r="X523" s="88"/>
    </row>
    <row r="524" spans="1:24" ht="11.25" customHeight="1">
      <c r="A524" s="88"/>
      <c r="B524" s="82"/>
      <c r="C524" s="84" t="str">
        <f>IF(ISBLANK(INNDATA!C569),"",INNDATA!C569)</f>
        <v/>
      </c>
      <c r="D524" s="213" t="str">
        <f>IF(ISBLANK(INNDATA!D569),"",INNDATA!D569)</f>
        <v/>
      </c>
      <c r="E524" s="214"/>
      <c r="F524" s="44" t="str">
        <f>IF(ISBLANK(INNDATA!F569),"",INNDATA!H569*INNDATA!F569)</f>
        <v/>
      </c>
      <c r="G524" s="45" t="str">
        <f>IF(ISBLANK(INNDATA!F569),"",INNDATA!J569*INNDATA!F569)</f>
        <v/>
      </c>
      <c r="H524" s="45" t="str">
        <f>IF(ISBLANK(INNDATA!F569),"",INNDATA!F569*INNDATA!L569)</f>
        <v/>
      </c>
      <c r="I524" s="45" t="str">
        <f>IF(ISBLANK(INNDATA!F569),"",INNDATA!F569*INNDATA!N569)</f>
        <v/>
      </c>
      <c r="J524" s="45" t="str">
        <f>IF(ISBLANK(INNDATA!F569),"",INNDATA!F569*INNDATA!P569)</f>
        <v/>
      </c>
      <c r="K524" s="44" t="str">
        <f>IF(ISBLANK(INNDATA!F569),"",F524*INNDATA!G569)</f>
        <v/>
      </c>
      <c r="L524" s="45" t="str">
        <f>IF(ISBLANK(INNDATA!F569),"",G524*INNDATA!I569)</f>
        <v/>
      </c>
      <c r="M524" s="45" t="str">
        <f>IF(ISBLANK(INNDATA!F569),"",H524*INNDATA!K569)</f>
        <v/>
      </c>
      <c r="N524" s="45" t="str">
        <f>IF(ISBLANK(INNDATA!F569),"",I524*INNDATA!M569)</f>
        <v/>
      </c>
      <c r="O524" s="45" t="str">
        <f>IF(ISBLANK(INNDATA!F569),"",J524*INNDATA!O569)</f>
        <v/>
      </c>
      <c r="P524" s="44" t="str">
        <f>IF(ISBLANK(INNDATA!F569),"",IF(INNDATA!C33="Ja",(K524/Beregninger!L29),(K524/Beregninger!C41)))</f>
        <v/>
      </c>
      <c r="Q524" s="45" t="str">
        <f>IF(ISBLANK(INNDATA!F569),"",IF(INNDATA!C33="Ja",(L524/Beregninger!L63),(L524/Beregninger!C75)))</f>
        <v/>
      </c>
      <c r="R524" s="45" t="str">
        <f>IF(ISBLANK(INNDATA!F569),"",IF(INNDATA!C33="Ja",(M524/Beregninger!L97),(M524/Beregninger!C109)))</f>
        <v/>
      </c>
      <c r="S524" s="45" t="str">
        <f>IF(ISBLANK(INNDATA!F569),"",IF(INNDATA!C33="Ja",(N524/Beregninger!L131),(N524/Beregninger!C143)))</f>
        <v/>
      </c>
      <c r="T524" s="46" t="str">
        <f>IF(ISBLANK(INNDATA!F569),"",IF(INNDATA!C33="Ja",(O524/Beregninger!L165),(O524/Beregninger!C177)))</f>
        <v/>
      </c>
      <c r="U524" s="82"/>
      <c r="V524" s="82"/>
      <c r="W524" s="82"/>
      <c r="X524" s="88"/>
    </row>
    <row r="525" spans="1:24" ht="11.25" customHeight="1">
      <c r="A525" s="88"/>
      <c r="B525" s="82"/>
      <c r="C525" s="84" t="str">
        <f>IF(ISBLANK(INNDATA!C570),"",INNDATA!C570)</f>
        <v/>
      </c>
      <c r="D525" s="213" t="str">
        <f>IF(ISBLANK(INNDATA!D570),"",INNDATA!D570)</f>
        <v/>
      </c>
      <c r="E525" s="214"/>
      <c r="F525" s="44" t="str">
        <f>IF(ISBLANK(INNDATA!F570),"",INNDATA!H570*INNDATA!F570)</f>
        <v/>
      </c>
      <c r="G525" s="45" t="str">
        <f>IF(ISBLANK(INNDATA!F570),"",INNDATA!J570*INNDATA!F570)</f>
        <v/>
      </c>
      <c r="H525" s="45" t="str">
        <f>IF(ISBLANK(INNDATA!F570),"",INNDATA!F570*INNDATA!L570)</f>
        <v/>
      </c>
      <c r="I525" s="45" t="str">
        <f>IF(ISBLANK(INNDATA!F570),"",INNDATA!F570*INNDATA!N570)</f>
        <v/>
      </c>
      <c r="J525" s="45" t="str">
        <f>IF(ISBLANK(INNDATA!F570),"",INNDATA!F570*INNDATA!P570)</f>
        <v/>
      </c>
      <c r="K525" s="44" t="str">
        <f>IF(ISBLANK(INNDATA!F570),"",F525*INNDATA!G570)</f>
        <v/>
      </c>
      <c r="L525" s="45" t="str">
        <f>IF(ISBLANK(INNDATA!F570),"",G525*INNDATA!I570)</f>
        <v/>
      </c>
      <c r="M525" s="45" t="str">
        <f>IF(ISBLANK(INNDATA!F570),"",H525*INNDATA!K570)</f>
        <v/>
      </c>
      <c r="N525" s="45" t="str">
        <f>IF(ISBLANK(INNDATA!F570),"",I525*INNDATA!M570)</f>
        <v/>
      </c>
      <c r="O525" s="45" t="str">
        <f>IF(ISBLANK(INNDATA!F570),"",J525*INNDATA!O570)</f>
        <v/>
      </c>
      <c r="P525" s="44" t="str">
        <f>IF(ISBLANK(INNDATA!F570),"",IF(INNDATA!C33="Ja",(K525/Beregninger!L29),(K525/Beregninger!C41)))</f>
        <v/>
      </c>
      <c r="Q525" s="45" t="str">
        <f>IF(ISBLANK(INNDATA!F570),"",IF(INNDATA!C33="Ja",(L525/Beregninger!L63),(L525/Beregninger!C75)))</f>
        <v/>
      </c>
      <c r="R525" s="45" t="str">
        <f>IF(ISBLANK(INNDATA!F570),"",IF(INNDATA!C33="Ja",(M525/Beregninger!L97),(M525/Beregninger!C109)))</f>
        <v/>
      </c>
      <c r="S525" s="45" t="str">
        <f>IF(ISBLANK(INNDATA!F570),"",IF(INNDATA!C33="Ja",(N525/Beregninger!L131),(N525/Beregninger!C143)))</f>
        <v/>
      </c>
      <c r="T525" s="46" t="str">
        <f>IF(ISBLANK(INNDATA!F570),"",IF(INNDATA!C33="Ja",(O525/Beregninger!L165),(O525/Beregninger!C177)))</f>
        <v/>
      </c>
      <c r="U525" s="82"/>
      <c r="V525" s="82"/>
      <c r="W525" s="82"/>
      <c r="X525" s="88"/>
    </row>
    <row r="526" spans="1:24" ht="11.25" customHeight="1">
      <c r="A526" s="88"/>
      <c r="B526" s="82"/>
      <c r="C526" s="84" t="str">
        <f>IF(ISBLANK(INNDATA!C571),"",INNDATA!C571)</f>
        <v/>
      </c>
      <c r="D526" s="213" t="str">
        <f>IF(ISBLANK(INNDATA!D571),"",INNDATA!D571)</f>
        <v/>
      </c>
      <c r="E526" s="214"/>
      <c r="F526" s="44" t="str">
        <f>IF(ISBLANK(INNDATA!F571),"",INNDATA!H571*INNDATA!F571)</f>
        <v/>
      </c>
      <c r="G526" s="45" t="str">
        <f>IF(ISBLANK(INNDATA!F571),"",INNDATA!J571*INNDATA!F571)</f>
        <v/>
      </c>
      <c r="H526" s="45" t="str">
        <f>IF(ISBLANK(INNDATA!F571),"",INNDATA!F571*INNDATA!L571)</f>
        <v/>
      </c>
      <c r="I526" s="45" t="str">
        <f>IF(ISBLANK(INNDATA!F571),"",INNDATA!F571*INNDATA!N571)</f>
        <v/>
      </c>
      <c r="J526" s="45" t="str">
        <f>IF(ISBLANK(INNDATA!F571),"",INNDATA!F571*INNDATA!P571)</f>
        <v/>
      </c>
      <c r="K526" s="44" t="str">
        <f>IF(ISBLANK(INNDATA!F571),"",F526*INNDATA!G571)</f>
        <v/>
      </c>
      <c r="L526" s="45" t="str">
        <f>IF(ISBLANK(INNDATA!F571),"",G526*INNDATA!I571)</f>
        <v/>
      </c>
      <c r="M526" s="45" t="str">
        <f>IF(ISBLANK(INNDATA!F571),"",H526*INNDATA!K571)</f>
        <v/>
      </c>
      <c r="N526" s="45" t="str">
        <f>IF(ISBLANK(INNDATA!F571),"",I526*INNDATA!M571)</f>
        <v/>
      </c>
      <c r="O526" s="45" t="str">
        <f>IF(ISBLANK(INNDATA!F571),"",J526*INNDATA!O571)</f>
        <v/>
      </c>
      <c r="P526" s="44" t="str">
        <f>IF(ISBLANK(INNDATA!F571),"",IF(INNDATA!C33="Ja",(K526/Beregninger!L29),(K526/Beregninger!C41)))</f>
        <v/>
      </c>
      <c r="Q526" s="45" t="str">
        <f>IF(ISBLANK(INNDATA!F571),"",IF(INNDATA!C33="Ja",(L526/Beregninger!L63),(L526/Beregninger!C75)))</f>
        <v/>
      </c>
      <c r="R526" s="45" t="str">
        <f>IF(ISBLANK(INNDATA!F571),"",IF(INNDATA!C33="Ja",(M526/Beregninger!L97),(M526/Beregninger!C109)))</f>
        <v/>
      </c>
      <c r="S526" s="45" t="str">
        <f>IF(ISBLANK(INNDATA!F571),"",IF(INNDATA!C33="Ja",(N526/Beregninger!L131),(N526/Beregninger!C143)))</f>
        <v/>
      </c>
      <c r="T526" s="46" t="str">
        <f>IF(ISBLANK(INNDATA!F571),"",IF(INNDATA!C33="Ja",(O526/Beregninger!L165),(O526/Beregninger!C177)))</f>
        <v/>
      </c>
      <c r="U526" s="82"/>
      <c r="V526" s="82"/>
      <c r="W526" s="82"/>
      <c r="X526" s="88"/>
    </row>
    <row r="527" spans="1:24" ht="11.25" customHeight="1">
      <c r="A527" s="88"/>
      <c r="B527" s="82"/>
      <c r="C527" s="84" t="str">
        <f>IF(ISBLANK(INNDATA!C572),"",INNDATA!C572)</f>
        <v/>
      </c>
      <c r="D527" s="213" t="str">
        <f>IF(ISBLANK(INNDATA!D572),"",INNDATA!D572)</f>
        <v/>
      </c>
      <c r="E527" s="214"/>
      <c r="F527" s="44" t="str">
        <f>IF(ISBLANK(INNDATA!F572),"",INNDATA!H572*INNDATA!F572)</f>
        <v/>
      </c>
      <c r="G527" s="45" t="str">
        <f>IF(ISBLANK(INNDATA!F572),"",INNDATA!J572*INNDATA!F572)</f>
        <v/>
      </c>
      <c r="H527" s="45" t="str">
        <f>IF(ISBLANK(INNDATA!F572),"",INNDATA!F572*INNDATA!L572)</f>
        <v/>
      </c>
      <c r="I527" s="45" t="str">
        <f>IF(ISBLANK(INNDATA!F572),"",INNDATA!F572*INNDATA!N572)</f>
        <v/>
      </c>
      <c r="J527" s="45" t="str">
        <f>IF(ISBLANK(INNDATA!F572),"",INNDATA!F572*INNDATA!P572)</f>
        <v/>
      </c>
      <c r="K527" s="44" t="str">
        <f>IF(ISBLANK(INNDATA!F572),"",F527*INNDATA!G572)</f>
        <v/>
      </c>
      <c r="L527" s="45" t="str">
        <f>IF(ISBLANK(INNDATA!F572),"",G527*INNDATA!I572)</f>
        <v/>
      </c>
      <c r="M527" s="45" t="str">
        <f>IF(ISBLANK(INNDATA!F572),"",H527*INNDATA!K572)</f>
        <v/>
      </c>
      <c r="N527" s="45" t="str">
        <f>IF(ISBLANK(INNDATA!F572),"",I527*INNDATA!M572)</f>
        <v/>
      </c>
      <c r="O527" s="45" t="str">
        <f>IF(ISBLANK(INNDATA!F572),"",J527*INNDATA!O572)</f>
        <v/>
      </c>
      <c r="P527" s="44" t="str">
        <f>IF(ISBLANK(INNDATA!F572),"",IF(INNDATA!C33="Ja",(K527/Beregninger!L29),(K527/Beregninger!C41)))</f>
        <v/>
      </c>
      <c r="Q527" s="45" t="str">
        <f>IF(ISBLANK(INNDATA!F572),"",IF(INNDATA!C33="Ja",(L527/Beregninger!L63),(L527/Beregninger!C75)))</f>
        <v/>
      </c>
      <c r="R527" s="45" t="str">
        <f>IF(ISBLANK(INNDATA!F572),"",IF(INNDATA!C33="Ja",(M527/Beregninger!L97),(M527/Beregninger!C109)))</f>
        <v/>
      </c>
      <c r="S527" s="45" t="str">
        <f>IF(ISBLANK(INNDATA!F572),"",IF(INNDATA!C33="Ja",(N527/Beregninger!L131),(N527/Beregninger!C143)))</f>
        <v/>
      </c>
      <c r="T527" s="46" t="str">
        <f>IF(ISBLANK(INNDATA!F572),"",IF(INNDATA!C33="Ja",(O527/Beregninger!L165),(O527/Beregninger!C177)))</f>
        <v/>
      </c>
      <c r="U527" s="82"/>
      <c r="V527" s="82"/>
      <c r="W527" s="82"/>
      <c r="X527" s="88"/>
    </row>
    <row r="528" spans="1:24" ht="11.25" customHeight="1">
      <c r="A528" s="88"/>
      <c r="B528" s="82"/>
      <c r="C528" s="85" t="str">
        <f>IF(ISBLANK(INNDATA!C573),"",INNDATA!C573)</f>
        <v/>
      </c>
      <c r="D528" s="215" t="str">
        <f>IF(ISBLANK(INNDATA!D573),"",INNDATA!D573)</f>
        <v/>
      </c>
      <c r="E528" s="216"/>
      <c r="F528" s="44" t="str">
        <f>IF(ISBLANK(INNDATA!F573),"",INNDATA!H573*INNDATA!F573)</f>
        <v/>
      </c>
      <c r="G528" s="45" t="str">
        <f>IF(ISBLANK(INNDATA!F573),"",INNDATA!J573*INNDATA!F573)</f>
        <v/>
      </c>
      <c r="H528" s="45" t="str">
        <f>IF(ISBLANK(INNDATA!F573),"",INNDATA!F573*INNDATA!L573)</f>
        <v/>
      </c>
      <c r="I528" s="45" t="str">
        <f>IF(ISBLANK(INNDATA!F573),"",INNDATA!F573*INNDATA!N573)</f>
        <v/>
      </c>
      <c r="J528" s="45" t="str">
        <f>IF(ISBLANK(INNDATA!F573),"",INNDATA!F573*INNDATA!P573)</f>
        <v/>
      </c>
      <c r="K528" s="44" t="str">
        <f>IF(ISBLANK(INNDATA!F573),"",F528*INNDATA!G573)</f>
        <v/>
      </c>
      <c r="L528" s="45" t="str">
        <f>IF(ISBLANK(INNDATA!F573),"",G528*INNDATA!I573)</f>
        <v/>
      </c>
      <c r="M528" s="45" t="str">
        <f>IF(ISBLANK(INNDATA!F573),"",H528*INNDATA!K573)</f>
        <v/>
      </c>
      <c r="N528" s="45" t="str">
        <f>IF(ISBLANK(INNDATA!F573),"",I528*INNDATA!M573)</f>
        <v/>
      </c>
      <c r="O528" s="45" t="str">
        <f>IF(ISBLANK(INNDATA!F573),"",J528*INNDATA!O573)</f>
        <v/>
      </c>
      <c r="P528" s="50" t="str">
        <f>IF(ISBLANK(INNDATA!F573),"",IF(INNDATA!C33="Ja",(K528/Beregninger!L29),(K528/Beregninger!C41)))</f>
        <v/>
      </c>
      <c r="Q528" s="51" t="str">
        <f>IF(ISBLANK(INNDATA!F573),"",IF(INNDATA!C33="Ja",(L528/Beregninger!L63),(L528/Beregninger!C75)))</f>
        <v/>
      </c>
      <c r="R528" s="51" t="str">
        <f>IF(ISBLANK(INNDATA!F573),"",IF(INNDATA!C33="Ja",(M528/Beregninger!L97),(M528/Beregninger!C109)))</f>
        <v/>
      </c>
      <c r="S528" s="51" t="str">
        <f>IF(ISBLANK(INNDATA!F573),"",IF(INNDATA!C33="Ja",(N528/Beregninger!L131),(N528/Beregninger!C143)))</f>
        <v/>
      </c>
      <c r="T528" s="52" t="str">
        <f>IF(ISBLANK(INNDATA!F573),"",IF(INNDATA!C33="Ja",(O528/Beregninger!L165),(O528/Beregninger!C177)))</f>
        <v/>
      </c>
      <c r="U528" s="82"/>
      <c r="V528" s="82"/>
      <c r="W528" s="82"/>
      <c r="X528" s="88"/>
    </row>
    <row r="529" spans="1:24" ht="11.25" customHeight="1" thickBot="1">
      <c r="A529" s="88"/>
      <c r="B529" s="82"/>
      <c r="C529" s="82"/>
      <c r="E529" s="4" t="s">
        <v>31</v>
      </c>
      <c r="F529" s="76">
        <f aca="true" t="shared" si="4" ref="F529:T529">SUM(F460:F528)</f>
        <v>0</v>
      </c>
      <c r="G529" s="77">
        <f t="shared" si="4"/>
        <v>0</v>
      </c>
      <c r="H529" s="77">
        <f t="shared" si="4"/>
        <v>0</v>
      </c>
      <c r="I529" s="77">
        <f t="shared" si="4"/>
        <v>0</v>
      </c>
      <c r="J529" s="78">
        <f t="shared" si="4"/>
        <v>0</v>
      </c>
      <c r="K529" s="54">
        <f t="shared" si="4"/>
        <v>0</v>
      </c>
      <c r="L529" s="55">
        <f t="shared" si="4"/>
        <v>0</v>
      </c>
      <c r="M529" s="55">
        <f t="shared" si="4"/>
        <v>0</v>
      </c>
      <c r="N529" s="55">
        <f t="shared" si="4"/>
        <v>0</v>
      </c>
      <c r="O529" s="56">
        <f t="shared" si="4"/>
        <v>0</v>
      </c>
      <c r="P529" s="57">
        <f t="shared" si="4"/>
        <v>0</v>
      </c>
      <c r="Q529" s="57">
        <f t="shared" si="4"/>
        <v>0</v>
      </c>
      <c r="R529" s="57">
        <f t="shared" si="4"/>
        <v>0</v>
      </c>
      <c r="S529" s="57">
        <f t="shared" si="4"/>
        <v>0</v>
      </c>
      <c r="T529" s="57">
        <f t="shared" si="4"/>
        <v>0</v>
      </c>
      <c r="U529" s="82"/>
      <c r="V529" s="82"/>
      <c r="W529" s="82"/>
      <c r="X529" s="88"/>
    </row>
    <row r="530" spans="1:24" ht="11.25" customHeight="1" thickTop="1">
      <c r="A530" s="88"/>
      <c r="B530" s="82"/>
      <c r="C530" s="82"/>
      <c r="D530" s="82"/>
      <c r="E530" s="82"/>
      <c r="F530" s="82"/>
      <c r="G530" s="82"/>
      <c r="H530" s="82"/>
      <c r="I530" s="82"/>
      <c r="J530" s="82"/>
      <c r="K530" s="82"/>
      <c r="L530" s="82"/>
      <c r="M530" s="82"/>
      <c r="N530" s="82"/>
      <c r="O530" s="82"/>
      <c r="P530" s="82"/>
      <c r="Q530" s="82"/>
      <c r="R530" s="82"/>
      <c r="S530" s="82"/>
      <c r="T530" s="82"/>
      <c r="U530" s="82"/>
      <c r="V530" s="82"/>
      <c r="W530" s="82"/>
      <c r="X530" s="88"/>
    </row>
    <row r="531" spans="1:24" ht="11.25" customHeight="1">
      <c r="A531" s="88"/>
      <c r="B531" s="82"/>
      <c r="C531" s="82"/>
      <c r="D531" s="82"/>
      <c r="E531" s="82"/>
      <c r="F531" s="82"/>
      <c r="G531" s="82"/>
      <c r="H531" s="82"/>
      <c r="I531" s="82"/>
      <c r="J531" s="82"/>
      <c r="K531" s="82"/>
      <c r="L531" s="82"/>
      <c r="M531" s="82"/>
      <c r="N531" s="82"/>
      <c r="O531" s="82"/>
      <c r="P531" s="82"/>
      <c r="Q531" s="82"/>
      <c r="R531" s="82"/>
      <c r="S531" s="82"/>
      <c r="T531" s="82"/>
      <c r="U531" s="82"/>
      <c r="V531" s="82"/>
      <c r="W531" s="82"/>
      <c r="X531" s="88"/>
    </row>
    <row r="532" spans="1:24" ht="11.25" customHeight="1">
      <c r="A532" s="88"/>
      <c r="B532" s="82"/>
      <c r="C532" s="82"/>
      <c r="D532" s="82"/>
      <c r="E532" s="82"/>
      <c r="F532" s="82"/>
      <c r="G532" s="82"/>
      <c r="H532" s="82"/>
      <c r="I532" s="82"/>
      <c r="J532" s="82"/>
      <c r="K532" s="82"/>
      <c r="L532" s="82"/>
      <c r="M532" s="82"/>
      <c r="N532" s="82"/>
      <c r="O532" s="82"/>
      <c r="P532" s="82"/>
      <c r="Q532" s="82"/>
      <c r="R532" s="82"/>
      <c r="S532" s="82"/>
      <c r="T532" s="82"/>
      <c r="U532" s="82"/>
      <c r="V532" s="82"/>
      <c r="W532" s="82"/>
      <c r="X532" s="88"/>
    </row>
    <row r="533" spans="1:24" ht="11.25" customHeight="1">
      <c r="A533" s="88"/>
      <c r="B533" s="82"/>
      <c r="C533" s="82"/>
      <c r="D533" s="82"/>
      <c r="E533" s="82"/>
      <c r="F533" s="82"/>
      <c r="G533" s="82"/>
      <c r="H533" s="82"/>
      <c r="I533" s="82"/>
      <c r="J533" s="82"/>
      <c r="K533" s="82"/>
      <c r="L533" s="82"/>
      <c r="M533" s="82"/>
      <c r="N533" s="82"/>
      <c r="O533" s="82"/>
      <c r="P533" s="82"/>
      <c r="Q533" s="82"/>
      <c r="R533" s="82"/>
      <c r="S533" s="82"/>
      <c r="T533" s="82"/>
      <c r="U533" s="82"/>
      <c r="V533" s="82"/>
      <c r="W533" s="82"/>
      <c r="X533" s="88"/>
    </row>
    <row r="534" spans="1:24" ht="11.25" customHeight="1">
      <c r="A534" s="88"/>
      <c r="B534" s="82"/>
      <c r="C534" s="82"/>
      <c r="D534" s="82"/>
      <c r="E534" s="82"/>
      <c r="F534" s="82"/>
      <c r="G534" s="82"/>
      <c r="H534" s="82"/>
      <c r="I534" s="82"/>
      <c r="J534" s="82"/>
      <c r="K534" s="82"/>
      <c r="L534" s="82"/>
      <c r="M534" s="82"/>
      <c r="N534" s="82"/>
      <c r="O534" s="82"/>
      <c r="P534" s="82"/>
      <c r="Q534" s="82"/>
      <c r="R534" s="82"/>
      <c r="S534" s="82"/>
      <c r="T534" s="82"/>
      <c r="U534" s="82"/>
      <c r="V534" s="82"/>
      <c r="W534" s="82"/>
      <c r="X534" s="88"/>
    </row>
    <row r="535" spans="1:24" ht="11.25" customHeight="1">
      <c r="A535" s="88"/>
      <c r="B535" s="82"/>
      <c r="C535" s="82"/>
      <c r="D535" s="82"/>
      <c r="E535" s="82"/>
      <c r="F535" s="82"/>
      <c r="G535" s="82"/>
      <c r="H535" s="82"/>
      <c r="I535" s="82"/>
      <c r="J535" s="82"/>
      <c r="K535" s="82"/>
      <c r="L535" s="82"/>
      <c r="M535" s="82"/>
      <c r="N535" s="82"/>
      <c r="O535" s="82"/>
      <c r="P535" s="82"/>
      <c r="Q535" s="82"/>
      <c r="R535" s="82"/>
      <c r="S535" s="82"/>
      <c r="T535" s="82"/>
      <c r="U535" s="82"/>
      <c r="V535" s="82"/>
      <c r="W535" s="82"/>
      <c r="X535" s="88"/>
    </row>
    <row r="536" spans="1:24" ht="11.25" customHeight="1">
      <c r="A536" s="88"/>
      <c r="B536" s="82"/>
      <c r="C536" s="82"/>
      <c r="D536" s="82"/>
      <c r="E536" s="82"/>
      <c r="F536" s="82"/>
      <c r="G536" s="82"/>
      <c r="H536" s="82"/>
      <c r="I536" s="82"/>
      <c r="J536" s="82"/>
      <c r="K536" s="82"/>
      <c r="L536" s="82"/>
      <c r="M536" s="82"/>
      <c r="N536" s="82"/>
      <c r="O536" s="82"/>
      <c r="P536" s="82"/>
      <c r="Q536" s="82"/>
      <c r="R536" s="82"/>
      <c r="S536" s="82"/>
      <c r="T536" s="82"/>
      <c r="U536" s="82"/>
      <c r="V536" s="82"/>
      <c r="W536" s="82"/>
      <c r="X536" s="88"/>
    </row>
    <row r="537" spans="1:24" ht="11.25" customHeight="1">
      <c r="A537" s="88"/>
      <c r="B537" s="82"/>
      <c r="C537" s="82"/>
      <c r="D537" s="82"/>
      <c r="E537" s="82"/>
      <c r="F537" s="82"/>
      <c r="G537" s="82"/>
      <c r="H537" s="82"/>
      <c r="I537" s="82"/>
      <c r="J537" s="82"/>
      <c r="K537" s="82"/>
      <c r="L537" s="82"/>
      <c r="M537" s="82"/>
      <c r="N537" s="82"/>
      <c r="O537" s="82"/>
      <c r="P537" s="82"/>
      <c r="Q537" s="82"/>
      <c r="R537" s="82"/>
      <c r="S537" s="82"/>
      <c r="T537" s="82"/>
      <c r="U537" s="82"/>
      <c r="V537" s="82"/>
      <c r="W537" s="82"/>
      <c r="X537" s="88"/>
    </row>
    <row r="538" spans="1:24" ht="11.25" customHeight="1">
      <c r="A538" s="88"/>
      <c r="B538" s="82"/>
      <c r="C538" s="82"/>
      <c r="D538" s="82"/>
      <c r="E538" s="82"/>
      <c r="F538" s="82"/>
      <c r="G538" s="82"/>
      <c r="H538" s="82"/>
      <c r="I538" s="82"/>
      <c r="J538" s="82"/>
      <c r="K538" s="82"/>
      <c r="L538" s="82"/>
      <c r="M538" s="82"/>
      <c r="N538" s="82"/>
      <c r="O538" s="82"/>
      <c r="P538" s="82"/>
      <c r="Q538" s="82"/>
      <c r="R538" s="82"/>
      <c r="S538" s="82"/>
      <c r="T538" s="82"/>
      <c r="U538" s="82"/>
      <c r="V538" s="82"/>
      <c r="W538" s="82"/>
      <c r="X538" s="88"/>
    </row>
    <row r="539" spans="1:24" ht="11.25" customHeight="1" thickBot="1">
      <c r="A539" s="88"/>
      <c r="B539" s="82"/>
      <c r="C539" s="235" t="s">
        <v>13</v>
      </c>
      <c r="D539" s="235"/>
      <c r="F539" s="82"/>
      <c r="G539" s="82"/>
      <c r="H539" s="82"/>
      <c r="I539" s="82"/>
      <c r="J539" s="82"/>
      <c r="K539" s="82"/>
      <c r="L539" s="82"/>
      <c r="M539" s="82"/>
      <c r="N539" s="82"/>
      <c r="O539" s="82"/>
      <c r="P539" s="82"/>
      <c r="Q539" s="82"/>
      <c r="R539" s="82"/>
      <c r="S539" s="82"/>
      <c r="T539" s="82"/>
      <c r="U539" s="82"/>
      <c r="V539" s="82"/>
      <c r="W539" s="82"/>
      <c r="X539" s="88"/>
    </row>
    <row r="540" spans="1:24" ht="11.25" customHeight="1" thickBot="1" thickTop="1">
      <c r="A540" s="88"/>
      <c r="B540" s="82"/>
      <c r="C540" s="235"/>
      <c r="D540" s="235"/>
      <c r="E540" s="82"/>
      <c r="F540" s="82"/>
      <c r="G540" s="82"/>
      <c r="H540" s="82"/>
      <c r="I540" s="82"/>
      <c r="J540" s="82"/>
      <c r="K540" s="82"/>
      <c r="L540" s="82"/>
      <c r="M540" s="82"/>
      <c r="N540" s="82"/>
      <c r="O540" s="82"/>
      <c r="P540" s="82"/>
      <c r="Q540" s="82"/>
      <c r="R540" s="82"/>
      <c r="S540" s="82"/>
      <c r="T540" s="82"/>
      <c r="U540" s="82"/>
      <c r="V540" s="82"/>
      <c r="W540" s="82"/>
      <c r="X540" s="88"/>
    </row>
    <row r="541" spans="1:24" ht="11.25" customHeight="1" thickTop="1">
      <c r="A541" s="88"/>
      <c r="B541" s="82"/>
      <c r="C541" s="82"/>
      <c r="D541" s="82"/>
      <c r="E541" s="82"/>
      <c r="F541" s="82"/>
      <c r="G541" s="82"/>
      <c r="H541" s="82"/>
      <c r="I541" s="82"/>
      <c r="J541" s="82"/>
      <c r="K541" s="82"/>
      <c r="L541" s="82"/>
      <c r="M541" s="82"/>
      <c r="N541" s="82"/>
      <c r="O541" s="82"/>
      <c r="P541" s="82"/>
      <c r="Q541" s="82"/>
      <c r="R541" s="82"/>
      <c r="S541" s="82"/>
      <c r="T541" s="82"/>
      <c r="U541" s="82"/>
      <c r="V541" s="82"/>
      <c r="W541" s="82"/>
      <c r="X541" s="88"/>
    </row>
    <row r="542" spans="1:24" ht="11.25" customHeight="1">
      <c r="A542" s="88"/>
      <c r="B542" s="82"/>
      <c r="C542" s="82"/>
      <c r="D542" s="82"/>
      <c r="E542" s="82"/>
      <c r="F542" s="82"/>
      <c r="G542" s="82"/>
      <c r="H542" s="82"/>
      <c r="I542" s="82"/>
      <c r="J542" s="82"/>
      <c r="K542" s="82"/>
      <c r="L542" s="82"/>
      <c r="M542" s="82"/>
      <c r="N542" s="82"/>
      <c r="O542" s="82"/>
      <c r="P542" s="82"/>
      <c r="Q542" s="82"/>
      <c r="R542" s="82"/>
      <c r="S542" s="82"/>
      <c r="T542" s="82"/>
      <c r="U542" s="82"/>
      <c r="V542" s="82"/>
      <c r="W542" s="82"/>
      <c r="X542" s="88"/>
    </row>
    <row r="543" spans="1:24" ht="11.25" customHeight="1">
      <c r="A543" s="88"/>
      <c r="B543" s="82"/>
      <c r="C543" s="82"/>
      <c r="D543" s="82"/>
      <c r="E543" s="82"/>
      <c r="F543" s="82"/>
      <c r="G543" s="82"/>
      <c r="H543" s="82"/>
      <c r="I543" s="82"/>
      <c r="J543" s="82"/>
      <c r="K543" s="82"/>
      <c r="L543" s="82"/>
      <c r="M543" s="82"/>
      <c r="N543" s="82"/>
      <c r="O543" s="82"/>
      <c r="P543" s="82"/>
      <c r="Q543" s="82"/>
      <c r="R543" s="82"/>
      <c r="S543" s="82"/>
      <c r="T543" s="82"/>
      <c r="U543" s="82"/>
      <c r="V543" s="82"/>
      <c r="W543" s="82"/>
      <c r="X543" s="88"/>
    </row>
    <row r="544" spans="1:24" ht="11.25" customHeight="1">
      <c r="A544" s="88"/>
      <c r="B544" s="82"/>
      <c r="C544" s="82"/>
      <c r="D544" s="82"/>
      <c r="E544" s="82"/>
      <c r="F544" s="82"/>
      <c r="G544" s="82"/>
      <c r="H544" s="82"/>
      <c r="I544" s="82"/>
      <c r="J544" s="82"/>
      <c r="K544" s="82"/>
      <c r="L544" s="82"/>
      <c r="M544" s="82"/>
      <c r="N544" s="82"/>
      <c r="O544" s="82"/>
      <c r="P544" s="82"/>
      <c r="Q544" s="82"/>
      <c r="R544" s="82"/>
      <c r="S544" s="82"/>
      <c r="T544" s="82"/>
      <c r="U544" s="82"/>
      <c r="V544" s="82"/>
      <c r="W544" s="82"/>
      <c r="X544" s="88"/>
    </row>
    <row r="545" spans="1:24" ht="11.25" customHeight="1">
      <c r="A545" s="88"/>
      <c r="B545" s="82"/>
      <c r="C545" s="82"/>
      <c r="D545" s="82"/>
      <c r="E545" s="82"/>
      <c r="F545" s="82"/>
      <c r="G545" s="82"/>
      <c r="H545" s="82"/>
      <c r="I545" s="82"/>
      <c r="J545" s="82"/>
      <c r="K545" s="82"/>
      <c r="L545" s="82"/>
      <c r="M545" s="82"/>
      <c r="N545" s="82"/>
      <c r="O545" s="82"/>
      <c r="P545" s="82"/>
      <c r="Q545" s="82"/>
      <c r="R545" s="82"/>
      <c r="S545" s="82"/>
      <c r="T545" s="82"/>
      <c r="U545" s="82"/>
      <c r="V545" s="82"/>
      <c r="W545" s="82"/>
      <c r="X545" s="88"/>
    </row>
    <row r="546" spans="1:24" ht="11.25" customHeight="1">
      <c r="A546" s="88"/>
      <c r="B546" s="82"/>
      <c r="C546" s="224" t="s">
        <v>112</v>
      </c>
      <c r="D546" s="231" t="s">
        <v>32</v>
      </c>
      <c r="E546" s="237"/>
      <c r="F546" s="231" t="s">
        <v>34</v>
      </c>
      <c r="G546" s="232"/>
      <c r="H546" s="232"/>
      <c r="I546" s="232"/>
      <c r="J546" s="237"/>
      <c r="K546" s="231" t="s">
        <v>35</v>
      </c>
      <c r="L546" s="232"/>
      <c r="M546" s="232"/>
      <c r="N546" s="232"/>
      <c r="O546" s="237"/>
      <c r="P546" s="231" t="s">
        <v>36</v>
      </c>
      <c r="Q546" s="232"/>
      <c r="R546" s="232"/>
      <c r="S546" s="232"/>
      <c r="T546" s="237"/>
      <c r="U546" s="82"/>
      <c r="V546" s="82"/>
      <c r="W546" s="82"/>
      <c r="X546" s="88"/>
    </row>
    <row r="547" spans="1:24" ht="11.25" customHeight="1">
      <c r="A547" s="88"/>
      <c r="B547" s="82"/>
      <c r="C547" s="225"/>
      <c r="D547" s="238"/>
      <c r="E547" s="239"/>
      <c r="F547" s="238"/>
      <c r="G547" s="248"/>
      <c r="H547" s="248"/>
      <c r="I547" s="248"/>
      <c r="J547" s="239"/>
      <c r="K547" s="238"/>
      <c r="L547" s="248"/>
      <c r="M547" s="248"/>
      <c r="N547" s="248"/>
      <c r="O547" s="239"/>
      <c r="P547" s="238"/>
      <c r="Q547" s="248"/>
      <c r="R547" s="248"/>
      <c r="S547" s="248"/>
      <c r="T547" s="239"/>
      <c r="U547" s="82"/>
      <c r="V547" s="82"/>
      <c r="W547" s="82"/>
      <c r="X547" s="88"/>
    </row>
    <row r="548" spans="1:24" ht="11.25" customHeight="1">
      <c r="A548" s="88"/>
      <c r="B548" s="82"/>
      <c r="C548" s="226"/>
      <c r="D548" s="240"/>
      <c r="E548" s="241"/>
      <c r="F548" s="6" t="s">
        <v>14</v>
      </c>
      <c r="G548" s="7" t="s">
        <v>40</v>
      </c>
      <c r="H548" s="7" t="s">
        <v>41</v>
      </c>
      <c r="I548" s="7" t="s">
        <v>42</v>
      </c>
      <c r="J548" s="8" t="s">
        <v>43</v>
      </c>
      <c r="K548" s="6" t="s">
        <v>14</v>
      </c>
      <c r="L548" s="7" t="s">
        <v>40</v>
      </c>
      <c r="M548" s="7" t="s">
        <v>41</v>
      </c>
      <c r="N548" s="7" t="s">
        <v>42</v>
      </c>
      <c r="O548" s="8" t="s">
        <v>43</v>
      </c>
      <c r="P548" s="6" t="s">
        <v>14</v>
      </c>
      <c r="Q548" s="7" t="s">
        <v>40</v>
      </c>
      <c r="R548" s="7" t="s">
        <v>41</v>
      </c>
      <c r="S548" s="7" t="s">
        <v>42</v>
      </c>
      <c r="T548" s="8" t="s">
        <v>43</v>
      </c>
      <c r="U548" s="82"/>
      <c r="V548" s="82"/>
      <c r="W548" s="82"/>
      <c r="X548" s="88"/>
    </row>
    <row r="549" spans="1:24" ht="11.25" customHeight="1">
      <c r="A549" s="88"/>
      <c r="B549" s="82"/>
      <c r="C549" s="84" t="str">
        <f>IF(ISBLANK(INNDATA!C594),"",INNDATA!C594)</f>
        <v>Maskin</v>
      </c>
      <c r="D549" s="213" t="str">
        <f>IF(ISBLANK(INNDATA!D594),"",INNDATA!D594)</f>
        <v>Starteluftkompressor 1</v>
      </c>
      <c r="E549" s="214"/>
      <c r="F549" s="44" t="str">
        <f>IF(ISBLANK(INNDATA!F594),"",INNDATA!H594*INNDATA!F594)</f>
        <v/>
      </c>
      <c r="G549" s="45" t="str">
        <f>IF(ISBLANK(INNDATA!F594),"",INNDATA!J594*INNDATA!F594)</f>
        <v/>
      </c>
      <c r="H549" s="45" t="str">
        <f>IF(ISBLANK(INNDATA!F594),"",INNDATA!F594*INNDATA!L594)</f>
        <v/>
      </c>
      <c r="I549" s="45" t="str">
        <f>IF(ISBLANK(INNDATA!F594),"",INNDATA!F594*INNDATA!N594)</f>
        <v/>
      </c>
      <c r="J549" s="45" t="str">
        <f>IF(ISBLANK(INNDATA!F594),"",INNDATA!F594*INNDATA!P594)</f>
        <v/>
      </c>
      <c r="K549" s="44" t="str">
        <f>IF(ISBLANK(INNDATA!F594),"",F549*INNDATA!G594)</f>
        <v/>
      </c>
      <c r="L549" s="45" t="str">
        <f>IF(ISBLANK(INNDATA!F594),"",G549*INNDATA!I594)</f>
        <v/>
      </c>
      <c r="M549" s="45" t="str">
        <f>IF(ISBLANK(INNDATA!F594),"",H549*INNDATA!K594)</f>
        <v/>
      </c>
      <c r="N549" s="45" t="str">
        <f>IF(ISBLANK(INNDATA!F594),"",I549*INNDATA!M594)</f>
        <v/>
      </c>
      <c r="O549" s="45" t="str">
        <f>IF(ISBLANK(INNDATA!F594),"",J549*INNDATA!O594)</f>
        <v/>
      </c>
      <c r="P549" s="166" t="str">
        <f>IF(ISBLANK(INNDATA!F594),"",IF(INNDATA!C33="Ja",(K549/Beregninger!L29),(K549/Beregninger!C41)))</f>
        <v/>
      </c>
      <c r="Q549" s="164" t="str">
        <f>IF(ISBLANK(INNDATA!F594),"",IF(INNDATA!C33="Ja",(L549/Beregninger!L63),(L549/Beregninger!C75)))</f>
        <v/>
      </c>
      <c r="R549" s="164" t="str">
        <f>IF(ISBLANK(INNDATA!F594),"",IF(INNDATA!C33="Ja",(M549/Beregninger!L97),(M549/Beregninger!C109)))</f>
        <v/>
      </c>
      <c r="S549" s="164" t="str">
        <f>IF(ISBLANK(INNDATA!F594),"",IF(INNDATA!C33="Ja",(N549/Beregninger!L131),(N549/Beregninger!C143)))</f>
        <v/>
      </c>
      <c r="T549" s="165" t="str">
        <f>IF(ISBLANK(INNDATA!F594),"",IF(INNDATA!C33="Ja",(O549/Beregninger!L165),(O549/Beregninger!C177)))</f>
        <v/>
      </c>
      <c r="U549" s="82"/>
      <c r="V549" s="82"/>
      <c r="W549" s="82"/>
      <c r="X549" s="88"/>
    </row>
    <row r="550" spans="1:24" ht="11.25" customHeight="1">
      <c r="A550" s="88"/>
      <c r="B550" s="82"/>
      <c r="C550" s="84" t="str">
        <f>IF(ISBLANK(INNDATA!C595),"",INNDATA!C595)</f>
        <v/>
      </c>
      <c r="D550" s="213" t="str">
        <f>IF(ISBLANK(INNDATA!D595),"",INNDATA!D595)</f>
        <v>Starteluftkompressor 2</v>
      </c>
      <c r="E550" s="214"/>
      <c r="F550" s="44" t="str">
        <f>IF(ISBLANK(INNDATA!F595),"",INNDATA!H595*INNDATA!F595)</f>
        <v/>
      </c>
      <c r="G550" s="45" t="str">
        <f>IF(ISBLANK(INNDATA!F595),"",INNDATA!J595*INNDATA!F595)</f>
        <v/>
      </c>
      <c r="H550" s="45" t="str">
        <f>IF(ISBLANK(INNDATA!F595),"",INNDATA!F595*INNDATA!L595)</f>
        <v/>
      </c>
      <c r="I550" s="45" t="str">
        <f>IF(ISBLANK(INNDATA!F595),"",INNDATA!F595*INNDATA!N595)</f>
        <v/>
      </c>
      <c r="J550" s="45" t="str">
        <f>IF(ISBLANK(INNDATA!F595),"",INNDATA!F595*INNDATA!P595)</f>
        <v/>
      </c>
      <c r="K550" s="44" t="str">
        <f>IF(ISBLANK(INNDATA!F595),"",F550*INNDATA!G595)</f>
        <v/>
      </c>
      <c r="L550" s="45" t="str">
        <f>IF(ISBLANK(INNDATA!F595),"",G550*INNDATA!I595)</f>
        <v/>
      </c>
      <c r="M550" s="45" t="str">
        <f>IF(ISBLANK(INNDATA!F595),"",H550*INNDATA!K595)</f>
        <v/>
      </c>
      <c r="N550" s="45" t="str">
        <f>IF(ISBLANK(INNDATA!F595),"",I550*INNDATA!M595)</f>
        <v/>
      </c>
      <c r="O550" s="45" t="str">
        <f>IF(ISBLANK(INNDATA!F595),"",J550*INNDATA!O595)</f>
        <v/>
      </c>
      <c r="P550" s="44" t="str">
        <f>IF(ISBLANK(INNDATA!F595),"",IF(INNDATA!C33="Ja",(K550/Beregninger!L29),(K550/Beregninger!C41)))</f>
        <v/>
      </c>
      <c r="Q550" s="45" t="str">
        <f>IF(ISBLANK(INNDATA!F595),"",IF(INNDATA!C33="Ja",(L550/Beregninger!L63),(L550/Beregninger!C75)))</f>
        <v/>
      </c>
      <c r="R550" s="45" t="str">
        <f>IF(ISBLANK(INNDATA!F595),"",IF(INNDATA!C33="Ja",(M550/Beregninger!L97),(M550/Beregninger!C109)))</f>
        <v/>
      </c>
      <c r="S550" s="45" t="str">
        <f>IF(ISBLANK(INNDATA!F595),"",IF(INNDATA!C33="Ja",(N550/Beregninger!L131),(N550/Beregninger!C143)))</f>
        <v/>
      </c>
      <c r="T550" s="46" t="str">
        <f>IF(ISBLANK(INNDATA!F595),"",IF(INNDATA!C33="Ja",(O550/Beregninger!L165),(O550/Beregninger!C177)))</f>
        <v/>
      </c>
      <c r="U550" s="82"/>
      <c r="V550" s="82"/>
      <c r="W550" s="82"/>
      <c r="X550" s="88"/>
    </row>
    <row r="551" spans="1:24" ht="11.25" customHeight="1">
      <c r="A551" s="88"/>
      <c r="B551" s="82"/>
      <c r="C551" s="84" t="str">
        <f>IF(ISBLANK(INNDATA!C596),"",INNDATA!C596)</f>
        <v/>
      </c>
      <c r="D551" s="213" t="str">
        <f>IF(ISBLANK(INNDATA!D596),"",INNDATA!D596)</f>
        <v>FV-generator 1</v>
      </c>
      <c r="E551" s="214"/>
      <c r="F551" s="44" t="str">
        <f>IF(ISBLANK(INNDATA!F596),"",INNDATA!H596*INNDATA!F596)</f>
        <v/>
      </c>
      <c r="G551" s="45" t="str">
        <f>IF(ISBLANK(INNDATA!F596),"",INNDATA!J596*INNDATA!F596)</f>
        <v/>
      </c>
      <c r="H551" s="45" t="str">
        <f>IF(ISBLANK(INNDATA!F596),"",INNDATA!F596*INNDATA!L596)</f>
        <v/>
      </c>
      <c r="I551" s="45" t="str">
        <f>IF(ISBLANK(INNDATA!F596),"",INNDATA!F596*INNDATA!N596)</f>
        <v/>
      </c>
      <c r="J551" s="45" t="str">
        <f>IF(ISBLANK(INNDATA!F596),"",INNDATA!F596*INNDATA!P596)</f>
        <v/>
      </c>
      <c r="K551" s="44" t="str">
        <f>IF(ISBLANK(INNDATA!F596),"",F551*INNDATA!G596)</f>
        <v/>
      </c>
      <c r="L551" s="45" t="str">
        <f>IF(ISBLANK(INNDATA!F596),"",G551*INNDATA!I596)</f>
        <v/>
      </c>
      <c r="M551" s="45" t="str">
        <f>IF(ISBLANK(INNDATA!F596),"",H551*INNDATA!K596)</f>
        <v/>
      </c>
      <c r="N551" s="45" t="str">
        <f>IF(ISBLANK(INNDATA!F596),"",I551*INNDATA!M596)</f>
        <v/>
      </c>
      <c r="O551" s="45" t="str">
        <f>IF(ISBLANK(INNDATA!F596),"",J551*INNDATA!O596)</f>
        <v/>
      </c>
      <c r="P551" s="44" t="str">
        <f>IF(ISBLANK(INNDATA!F596),"",IF(INNDATA!C33="Ja",(K551/Beregninger!L29),(K551/Beregninger!C41)))</f>
        <v/>
      </c>
      <c r="Q551" s="45" t="str">
        <f>IF(ISBLANK(INNDATA!F596),"",IF(INNDATA!C33="Ja",(L551/Beregninger!L63),(L551/Beregninger!C75)))</f>
        <v/>
      </c>
      <c r="R551" s="45" t="str">
        <f>IF(ISBLANK(INNDATA!F596),"",IF(INNDATA!C33="Ja",(M551/Beregninger!L97),(M551/Beregninger!C109)))</f>
        <v/>
      </c>
      <c r="S551" s="45" t="str">
        <f>IF(ISBLANK(INNDATA!F596),"",IF(INNDATA!C33="Ja",(N551/Beregninger!L131),(N551/Beregninger!C143)))</f>
        <v/>
      </c>
      <c r="T551" s="46" t="str">
        <f>IF(ISBLANK(INNDATA!F596),"",IF(INNDATA!C33="Ja",(O551/Beregninger!L165),(O551/Beregninger!C177)))</f>
        <v/>
      </c>
      <c r="U551" s="82"/>
      <c r="V551" s="82"/>
      <c r="W551" s="82"/>
      <c r="X551" s="88"/>
    </row>
    <row r="552" spans="1:24" ht="11.25" customHeight="1">
      <c r="A552" s="88"/>
      <c r="B552" s="82"/>
      <c r="C552" s="84" t="str">
        <f>IF(ISBLANK(INNDATA!C597),"",INNDATA!C597)</f>
        <v/>
      </c>
      <c r="D552" s="213" t="str">
        <f>IF(ISBLANK(INNDATA!D597),"",INNDATA!D597)</f>
        <v>FV-generator 2</v>
      </c>
      <c r="E552" s="214"/>
      <c r="F552" s="44" t="str">
        <f>IF(ISBLANK(INNDATA!F597),"",INNDATA!H597*INNDATA!F597)</f>
        <v/>
      </c>
      <c r="G552" s="45" t="str">
        <f>IF(ISBLANK(INNDATA!F597),"",INNDATA!J597*INNDATA!F597)</f>
        <v/>
      </c>
      <c r="H552" s="45" t="str">
        <f>IF(ISBLANK(INNDATA!F597),"",INNDATA!F597*INNDATA!L597)</f>
        <v/>
      </c>
      <c r="I552" s="45" t="str">
        <f>IF(ISBLANK(INNDATA!F597),"",INNDATA!F597*INNDATA!N597)</f>
        <v/>
      </c>
      <c r="J552" s="45" t="str">
        <f>IF(ISBLANK(INNDATA!F597),"",INNDATA!F597*INNDATA!P597)</f>
        <v/>
      </c>
      <c r="K552" s="44" t="str">
        <f>IF(ISBLANK(INNDATA!F597),"",F552*INNDATA!G597)</f>
        <v/>
      </c>
      <c r="L552" s="45" t="str">
        <f>IF(ISBLANK(INNDATA!F597),"",G552*INNDATA!I597)</f>
        <v/>
      </c>
      <c r="M552" s="45" t="str">
        <f>IF(ISBLANK(INNDATA!F597),"",H552*INNDATA!K597)</f>
        <v/>
      </c>
      <c r="N552" s="45" t="str">
        <f>IF(ISBLANK(INNDATA!F597),"",I552*INNDATA!M597)</f>
        <v/>
      </c>
      <c r="O552" s="45" t="str">
        <f>IF(ISBLANK(INNDATA!F597),"",J552*INNDATA!O597)</f>
        <v/>
      </c>
      <c r="P552" s="44" t="str">
        <f>IF(ISBLANK(INNDATA!F597),"",IF(INNDATA!C33="Ja",(K552/Beregninger!L29),(K552/Beregninger!C41)))</f>
        <v/>
      </c>
      <c r="Q552" s="45" t="str">
        <f>IF(ISBLANK(INNDATA!F597),"",IF(INNDATA!C33="Ja",(L552/Beregninger!L63),(L552/Beregninger!C75)))</f>
        <v/>
      </c>
      <c r="R552" s="45" t="str">
        <f>IF(ISBLANK(INNDATA!F597),"",IF(INNDATA!C33="Ja",(M552/Beregninger!L97),(M552/Beregninger!C109)))</f>
        <v/>
      </c>
      <c r="S552" s="45" t="str">
        <f>IF(ISBLANK(INNDATA!F597),"",IF(INNDATA!C33="Ja",(N552/Beregninger!L131),(N552/Beregninger!C143)))</f>
        <v/>
      </c>
      <c r="T552" s="46" t="str">
        <f>IF(ISBLANK(INNDATA!F597),"",IF(INNDATA!C33="Ja",(O552/Beregninger!L165),(O552/Beregninger!C177)))</f>
        <v/>
      </c>
      <c r="U552" s="82"/>
      <c r="V552" s="82"/>
      <c r="W552" s="82"/>
      <c r="X552" s="88"/>
    </row>
    <row r="553" spans="1:24" ht="11.25" customHeight="1">
      <c r="A553" s="88"/>
      <c r="B553" s="82"/>
      <c r="C553" s="84" t="str">
        <f>IF(ISBLANK(INNDATA!C598),"",INNDATA!C598)</f>
        <v/>
      </c>
      <c r="D553" s="213" t="str">
        <f>IF(ISBLANK(INNDATA!D598),"",INNDATA!D598)</f>
        <v>kjøletørke</v>
      </c>
      <c r="E553" s="214"/>
      <c r="F553" s="44" t="str">
        <f>IF(ISBLANK(INNDATA!F598),"",INNDATA!H598*INNDATA!F598)</f>
        <v/>
      </c>
      <c r="G553" s="45" t="str">
        <f>IF(ISBLANK(INNDATA!F598),"",INNDATA!J598*INNDATA!F598)</f>
        <v/>
      </c>
      <c r="H553" s="45" t="str">
        <f>IF(ISBLANK(INNDATA!F598),"",INNDATA!F598*INNDATA!L598)</f>
        <v/>
      </c>
      <c r="I553" s="45" t="str">
        <f>IF(ISBLANK(INNDATA!F598),"",INNDATA!F598*INNDATA!N598)</f>
        <v/>
      </c>
      <c r="J553" s="45" t="str">
        <f>IF(ISBLANK(INNDATA!F598),"",INNDATA!F598*INNDATA!P598)</f>
        <v/>
      </c>
      <c r="K553" s="44" t="str">
        <f>IF(ISBLANK(INNDATA!F598),"",F553*INNDATA!G598)</f>
        <v/>
      </c>
      <c r="L553" s="45" t="str">
        <f>IF(ISBLANK(INNDATA!F598),"",G553*INNDATA!I598)</f>
        <v/>
      </c>
      <c r="M553" s="45" t="str">
        <f>IF(ISBLANK(INNDATA!F598),"",H553*INNDATA!K598)</f>
        <v/>
      </c>
      <c r="N553" s="45" t="str">
        <f>IF(ISBLANK(INNDATA!F598),"",I553*INNDATA!M598)</f>
        <v/>
      </c>
      <c r="O553" s="45" t="str">
        <f>IF(ISBLANK(INNDATA!F598),"",J553*INNDATA!O598)</f>
        <v/>
      </c>
      <c r="P553" s="44" t="str">
        <f>IF(ISBLANK(INNDATA!F598),"",IF(INNDATA!C33="Ja",(K553/Beregninger!L29),(K553/Beregninger!C41)))</f>
        <v/>
      </c>
      <c r="Q553" s="45" t="str">
        <f>IF(ISBLANK(INNDATA!F598),"",IF(INNDATA!C33="Ja",(L553/Beregninger!L63),(L553/Beregninger!C75)))</f>
        <v/>
      </c>
      <c r="R553" s="45" t="str">
        <f>IF(ISBLANK(INNDATA!F598),"",IF(INNDATA!C33="Ja",(M553/Beregninger!L97),(M553/Beregninger!C109)))</f>
        <v/>
      </c>
      <c r="S553" s="45" t="str">
        <f>IF(ISBLANK(INNDATA!F598),"",IF(INNDATA!C33="Ja",(N553/Beregninger!L131),(N553/Beregninger!C143)))</f>
        <v/>
      </c>
      <c r="T553" s="46" t="str">
        <f>IF(ISBLANK(INNDATA!F598),"",IF(INNDATA!C33="Ja",(O553/Beregninger!L165),(O553/Beregninger!C177)))</f>
        <v/>
      </c>
      <c r="U553" s="82"/>
      <c r="V553" s="82"/>
      <c r="W553" s="82"/>
      <c r="X553" s="88"/>
    </row>
    <row r="554" spans="1:24" ht="11.25" customHeight="1">
      <c r="A554" s="88"/>
      <c r="B554" s="82"/>
      <c r="C554" s="84" t="str">
        <f>IF(ISBLANK(INNDATA!C599),"",INNDATA!C599)</f>
        <v/>
      </c>
      <c r="D554" s="213" t="str">
        <f>IF(ISBLANK(INNDATA!D599),"",INNDATA!D599)</f>
        <v>Brennoljeseparator</v>
      </c>
      <c r="E554" s="214"/>
      <c r="F554" s="44" t="str">
        <f>IF(ISBLANK(INNDATA!F599),"",INNDATA!H599*INNDATA!F599)</f>
        <v/>
      </c>
      <c r="G554" s="45" t="str">
        <f>IF(ISBLANK(INNDATA!F599),"",INNDATA!J599*INNDATA!F599)</f>
        <v/>
      </c>
      <c r="H554" s="45" t="str">
        <f>IF(ISBLANK(INNDATA!F599),"",INNDATA!F599*INNDATA!L599)</f>
        <v/>
      </c>
      <c r="I554" s="45" t="str">
        <f>IF(ISBLANK(INNDATA!F599),"",INNDATA!F599*INNDATA!N599)</f>
        <v/>
      </c>
      <c r="J554" s="45" t="str">
        <f>IF(ISBLANK(INNDATA!F599),"",INNDATA!F599*INNDATA!P599)</f>
        <v/>
      </c>
      <c r="K554" s="44" t="str">
        <f>IF(ISBLANK(INNDATA!F599),"",F554*INNDATA!G599)</f>
        <v/>
      </c>
      <c r="L554" s="45" t="str">
        <f>IF(ISBLANK(INNDATA!F599),"",G554*INNDATA!I599)</f>
        <v/>
      </c>
      <c r="M554" s="45" t="str">
        <f>IF(ISBLANK(INNDATA!F599),"",H554*INNDATA!K599)</f>
        <v/>
      </c>
      <c r="N554" s="45" t="str">
        <f>IF(ISBLANK(INNDATA!F599),"",I554*INNDATA!M599)</f>
        <v/>
      </c>
      <c r="O554" s="45" t="str">
        <f>IF(ISBLANK(INNDATA!F599),"",J554*INNDATA!O599)</f>
        <v/>
      </c>
      <c r="P554" s="44" t="str">
        <f>IF(ISBLANK(INNDATA!F599),"",IF(INNDATA!C33="Ja",(K554/Beregninger!L29),(K554/Beregninger!C41)))</f>
        <v/>
      </c>
      <c r="Q554" s="45" t="str">
        <f>IF(ISBLANK(INNDATA!F599),"",IF(INNDATA!C33="Ja",(L554/Beregninger!L63),(L554/Beregninger!C75)))</f>
        <v/>
      </c>
      <c r="R554" s="45" t="str">
        <f>IF(ISBLANK(INNDATA!F599),"",IF(INNDATA!C33="Ja",(M554/Beregninger!L97),(M554/Beregninger!C109)))</f>
        <v/>
      </c>
      <c r="S554" s="45" t="str">
        <f>IF(ISBLANK(INNDATA!F599),"",IF(INNDATA!C33="Ja",(N554/Beregninger!L131),(N554/Beregninger!C143)))</f>
        <v/>
      </c>
      <c r="T554" s="46" t="str">
        <f>IF(ISBLANK(INNDATA!F599),"",IF(INNDATA!C33="Ja",(O554/Beregninger!L165),(O554/Beregninger!C177)))</f>
        <v/>
      </c>
      <c r="U554" s="82"/>
      <c r="V554" s="82"/>
      <c r="W554" s="82"/>
      <c r="X554" s="88"/>
    </row>
    <row r="555" spans="1:24" ht="11.25" customHeight="1">
      <c r="A555" s="88"/>
      <c r="B555" s="82"/>
      <c r="C555" s="84" t="str">
        <f>IF(ISBLANK(INNDATA!C600),"",INNDATA!C600)</f>
        <v/>
      </c>
      <c r="D555" s="213" t="str">
        <f>IF(ISBLANK(INNDATA!D600),"",INNDATA!D600)</f>
        <v>Maskinromsvifte</v>
      </c>
      <c r="E555" s="214"/>
      <c r="F555" s="44" t="str">
        <f>IF(ISBLANK(INNDATA!F600),"",INNDATA!H600*INNDATA!F600)</f>
        <v/>
      </c>
      <c r="G555" s="45" t="str">
        <f>IF(ISBLANK(INNDATA!F600),"",INNDATA!J600*INNDATA!F600)</f>
        <v/>
      </c>
      <c r="H555" s="45" t="str">
        <f>IF(ISBLANK(INNDATA!F600),"",INNDATA!F600*INNDATA!L600)</f>
        <v/>
      </c>
      <c r="I555" s="45" t="str">
        <f>IF(ISBLANK(INNDATA!F600),"",INNDATA!F600*INNDATA!N600)</f>
        <v/>
      </c>
      <c r="J555" s="45" t="str">
        <f>IF(ISBLANK(INNDATA!F600),"",INNDATA!F600*INNDATA!P600)</f>
        <v/>
      </c>
      <c r="K555" s="44" t="str">
        <f>IF(ISBLANK(INNDATA!F600),"",F555*INNDATA!G600)</f>
        <v/>
      </c>
      <c r="L555" s="45" t="str">
        <f>IF(ISBLANK(INNDATA!F600),"",G555*INNDATA!I600)</f>
        <v/>
      </c>
      <c r="M555" s="45" t="str">
        <f>IF(ISBLANK(INNDATA!F600),"",H555*INNDATA!K600)</f>
        <v/>
      </c>
      <c r="N555" s="45" t="str">
        <f>IF(ISBLANK(INNDATA!F600),"",I555*INNDATA!M600)</f>
        <v/>
      </c>
      <c r="O555" s="45" t="str">
        <f>IF(ISBLANK(INNDATA!F600),"",J555*INNDATA!O600)</f>
        <v/>
      </c>
      <c r="P555" s="44" t="str">
        <f>IF(ISBLANK(INNDATA!F600),"",IF(INNDATA!C33="Ja",(K555/Beregninger!L29),(K555/Beregninger!C41)))</f>
        <v/>
      </c>
      <c r="Q555" s="45" t="str">
        <f>IF(ISBLANK(INNDATA!F600),"",IF(INNDATA!C33="Ja",(L555/Beregninger!L63),(L555/Beregninger!C75)))</f>
        <v/>
      </c>
      <c r="R555" s="45" t="str">
        <f>IF(ISBLANK(INNDATA!F600),"",IF(INNDATA!C33="Ja",(M555/Beregninger!L97),(M555/Beregninger!C109)))</f>
        <v/>
      </c>
      <c r="S555" s="45" t="str">
        <f>IF(ISBLANK(INNDATA!F600),"",IF(INNDATA!C33="Ja",(N555/Beregninger!L131),(N555/Beregninger!C143)))</f>
        <v/>
      </c>
      <c r="T555" s="46" t="str">
        <f>IF(ISBLANK(INNDATA!F600),"",IF(INNDATA!C33="Ja",(O555/Beregninger!L165),(O555/Beregninger!C177)))</f>
        <v/>
      </c>
      <c r="U555" s="82"/>
      <c r="V555" s="82"/>
      <c r="W555" s="82"/>
      <c r="X555" s="88"/>
    </row>
    <row r="556" spans="1:24" ht="11.25" customHeight="1">
      <c r="A556" s="88"/>
      <c r="B556" s="82"/>
      <c r="C556" s="84" t="str">
        <f>IF(ISBLANK(INNDATA!C601),"",INNDATA!C601)</f>
        <v/>
      </c>
      <c r="D556" s="213" t="str">
        <f>IF(ISBLANK(INNDATA!D601),"",INNDATA!D601)</f>
        <v>Arbeidskuftkompressor</v>
      </c>
      <c r="E556" s="214"/>
      <c r="F556" s="44" t="str">
        <f>IF(ISBLANK(INNDATA!F601),"",INNDATA!H601*INNDATA!F601)</f>
        <v/>
      </c>
      <c r="G556" s="45" t="str">
        <f>IF(ISBLANK(INNDATA!F601),"",INNDATA!J601*INNDATA!F601)</f>
        <v/>
      </c>
      <c r="H556" s="45" t="str">
        <f>IF(ISBLANK(INNDATA!F601),"",INNDATA!F601*INNDATA!L601)</f>
        <v/>
      </c>
      <c r="I556" s="45" t="str">
        <f>IF(ISBLANK(INNDATA!F601),"",INNDATA!F601*INNDATA!N601)</f>
        <v/>
      </c>
      <c r="J556" s="45" t="str">
        <f>IF(ISBLANK(INNDATA!F601),"",INNDATA!F601*INNDATA!P601)</f>
        <v/>
      </c>
      <c r="K556" s="44" t="str">
        <f>IF(ISBLANK(INNDATA!F601),"",F556*INNDATA!G601)</f>
        <v/>
      </c>
      <c r="L556" s="45" t="str">
        <f>IF(ISBLANK(INNDATA!F601),"",G556*INNDATA!I601)</f>
        <v/>
      </c>
      <c r="M556" s="45" t="str">
        <f>IF(ISBLANK(INNDATA!F601),"",H556*INNDATA!K601)</f>
        <v/>
      </c>
      <c r="N556" s="45" t="str">
        <f>IF(ISBLANK(INNDATA!F601),"",I556*INNDATA!M601)</f>
        <v/>
      </c>
      <c r="O556" s="45" t="str">
        <f>IF(ISBLANK(INNDATA!F601),"",J556*INNDATA!O601)</f>
        <v/>
      </c>
      <c r="P556" s="44" t="str">
        <f>IF(ISBLANK(INNDATA!F601),"",IF(INNDATA!C33="Ja",(K556/Beregninger!L29),(K556/Beregninger!C41)))</f>
        <v/>
      </c>
      <c r="Q556" s="45" t="str">
        <f>IF(ISBLANK(INNDATA!F601),"",IF(INNDATA!C33="Ja",(L556/Beregninger!L63),(L556/Beregninger!C75)))</f>
        <v/>
      </c>
      <c r="R556" s="45" t="str">
        <f>IF(ISBLANK(INNDATA!F601),"",IF(INNDATA!C33="Ja",(M556/Beregninger!L97),(M556/Beregninger!C109)))</f>
        <v/>
      </c>
      <c r="S556" s="45" t="str">
        <f>IF(ISBLANK(INNDATA!F601),"",IF(INNDATA!C33="Ja",(N556/Beregninger!L131),(N556/Beregninger!C143)))</f>
        <v/>
      </c>
      <c r="T556" s="46" t="str">
        <f>IF(ISBLANK(INNDATA!F601),"",IF(INNDATA!C33="Ja",(O556/Beregninger!L165),(O556/Beregninger!C177)))</f>
        <v/>
      </c>
      <c r="U556" s="82"/>
      <c r="V556" s="82"/>
      <c r="W556" s="82"/>
      <c r="X556" s="88"/>
    </row>
    <row r="557" spans="1:24" ht="11.25" customHeight="1">
      <c r="A557" s="88"/>
      <c r="B557" s="82"/>
      <c r="C557" s="84" t="str">
        <f>IF(ISBLANK(INNDATA!C602),"",INNDATA!C602)</f>
        <v/>
      </c>
      <c r="D557" s="213" t="str">
        <f>IF(ISBLANK(INNDATA!D602),"",INNDATA!D602)</f>
        <v/>
      </c>
      <c r="E557" s="214"/>
      <c r="F557" s="44" t="str">
        <f>IF(ISBLANK(INNDATA!F602),"",INNDATA!H602*INNDATA!F602)</f>
        <v/>
      </c>
      <c r="G557" s="45" t="str">
        <f>IF(ISBLANK(INNDATA!F602),"",INNDATA!J602*INNDATA!F602)</f>
        <v/>
      </c>
      <c r="H557" s="45" t="str">
        <f>IF(ISBLANK(INNDATA!F602),"",INNDATA!F602*INNDATA!L602)</f>
        <v/>
      </c>
      <c r="I557" s="45" t="str">
        <f>IF(ISBLANK(INNDATA!F602),"",INNDATA!F602*INNDATA!N602)</f>
        <v/>
      </c>
      <c r="J557" s="45" t="str">
        <f>IF(ISBLANK(INNDATA!F602),"",INNDATA!F602*INNDATA!P602)</f>
        <v/>
      </c>
      <c r="K557" s="44" t="str">
        <f>IF(ISBLANK(INNDATA!F602),"",F557*INNDATA!G602)</f>
        <v/>
      </c>
      <c r="L557" s="45" t="str">
        <f>IF(ISBLANK(INNDATA!F602),"",G557*INNDATA!I602)</f>
        <v/>
      </c>
      <c r="M557" s="45" t="str">
        <f>IF(ISBLANK(INNDATA!F602),"",H557*INNDATA!K602)</f>
        <v/>
      </c>
      <c r="N557" s="45" t="str">
        <f>IF(ISBLANK(INNDATA!F602),"",I557*INNDATA!M602)</f>
        <v/>
      </c>
      <c r="O557" s="45" t="str">
        <f>IF(ISBLANK(INNDATA!F602),"",J557*INNDATA!O602)</f>
        <v/>
      </c>
      <c r="P557" s="44" t="str">
        <f>IF(ISBLANK(INNDATA!F602),"",IF(INNDATA!C33="Ja",(K557/Beregninger!L29),(K557/Beregninger!C41)))</f>
        <v/>
      </c>
      <c r="Q557" s="45" t="str">
        <f>IF(ISBLANK(INNDATA!F602),"",IF(INNDATA!C33="Ja",(L557/Beregninger!L63),(L557/Beregninger!C75)))</f>
        <v/>
      </c>
      <c r="R557" s="45" t="str">
        <f>IF(ISBLANK(INNDATA!F602),"",IF(INNDATA!C33="Ja",(M557/Beregninger!L97),(M557/Beregninger!C109)))</f>
        <v/>
      </c>
      <c r="S557" s="45" t="str">
        <f>IF(ISBLANK(INNDATA!F602),"",IF(INNDATA!C33="Ja",(N557/Beregninger!L131),(N557/Beregninger!C143)))</f>
        <v/>
      </c>
      <c r="T557" s="46" t="str">
        <f>IF(ISBLANK(INNDATA!F602),"",IF(INNDATA!C33="Ja",(O557/Beregninger!L165),(O557/Beregninger!C177)))</f>
        <v/>
      </c>
      <c r="U557" s="82"/>
      <c r="V557" s="82"/>
      <c r="W557" s="82"/>
      <c r="X557" s="88"/>
    </row>
    <row r="558" spans="1:24" ht="11.25" customHeight="1">
      <c r="A558" s="88"/>
      <c r="B558" s="82"/>
      <c r="C558" s="84" t="str">
        <f>IF(ISBLANK(INNDATA!C603),"",INNDATA!C603)</f>
        <v/>
      </c>
      <c r="D558" s="213" t="str">
        <f>IF(ISBLANK(INNDATA!D603),"",INNDATA!D603)</f>
        <v/>
      </c>
      <c r="E558" s="214"/>
      <c r="F558" s="44" t="str">
        <f>IF(ISBLANK(INNDATA!F603),"",INNDATA!H603*INNDATA!F603)</f>
        <v/>
      </c>
      <c r="G558" s="45" t="str">
        <f>IF(ISBLANK(INNDATA!F603),"",INNDATA!J603*INNDATA!F603)</f>
        <v/>
      </c>
      <c r="H558" s="45" t="str">
        <f>IF(ISBLANK(INNDATA!F603),"",INNDATA!F603*INNDATA!L603)</f>
        <v/>
      </c>
      <c r="I558" s="45" t="str">
        <f>IF(ISBLANK(INNDATA!F603),"",INNDATA!F603*INNDATA!N603)</f>
        <v/>
      </c>
      <c r="J558" s="45" t="str">
        <f>IF(ISBLANK(INNDATA!F603),"",INNDATA!F603*INNDATA!P603)</f>
        <v/>
      </c>
      <c r="K558" s="44" t="str">
        <f>IF(ISBLANK(INNDATA!F603),"",F558*INNDATA!G603)</f>
        <v/>
      </c>
      <c r="L558" s="45" t="str">
        <f>IF(ISBLANK(INNDATA!F603),"",G558*INNDATA!I603)</f>
        <v/>
      </c>
      <c r="M558" s="45" t="str">
        <f>IF(ISBLANK(INNDATA!F603),"",H558*INNDATA!K603)</f>
        <v/>
      </c>
      <c r="N558" s="45" t="str">
        <f>IF(ISBLANK(INNDATA!F603),"",I558*INNDATA!M603)</f>
        <v/>
      </c>
      <c r="O558" s="45" t="str">
        <f>IF(ISBLANK(INNDATA!F603),"",J558*INNDATA!O603)</f>
        <v/>
      </c>
      <c r="P558" s="44" t="str">
        <f>IF(ISBLANK(INNDATA!F603),"",IF(INNDATA!C33="Ja",(K558/Beregninger!L29),(K558/Beregninger!C41)))</f>
        <v/>
      </c>
      <c r="Q558" s="45" t="str">
        <f>IF(ISBLANK(INNDATA!F603),"",IF(INNDATA!C33="Ja",(L558/Beregninger!L63),(L558/Beregninger!C75)))</f>
        <v/>
      </c>
      <c r="R558" s="45" t="str">
        <f>IF(ISBLANK(INNDATA!F603),"",IF(INNDATA!C33="Ja",(M558/Beregninger!L97),(M558/Beregninger!C109)))</f>
        <v/>
      </c>
      <c r="S558" s="45" t="str">
        <f>IF(ISBLANK(INNDATA!F603),"",IF(INNDATA!C33="Ja",(N558/Beregninger!L131),(N558/Beregninger!C143)))</f>
        <v/>
      </c>
      <c r="T558" s="46" t="str">
        <f>IF(ISBLANK(INNDATA!F603),"",IF(INNDATA!C33="Ja",(O558/Beregninger!L165),(O558/Beregninger!C177)))</f>
        <v/>
      </c>
      <c r="U558" s="82"/>
      <c r="V558" s="82"/>
      <c r="W558" s="82"/>
      <c r="X558" s="88"/>
    </row>
    <row r="559" spans="1:24" ht="11.25" customHeight="1">
      <c r="A559" s="88"/>
      <c r="B559" s="82"/>
      <c r="C559" s="84" t="str">
        <f>IF(ISBLANK(INNDATA!C604),"",INNDATA!C604)</f>
        <v/>
      </c>
      <c r="D559" s="213" t="str">
        <f>IF(ISBLANK(INNDATA!D604),"",INNDATA!D604)</f>
        <v>Ventilasjon</v>
      </c>
      <c r="E559" s="214"/>
      <c r="F559" s="44" t="str">
        <f>IF(ISBLANK(INNDATA!F604),"",INNDATA!H604*INNDATA!F604)</f>
        <v/>
      </c>
      <c r="G559" s="45" t="str">
        <f>IF(ISBLANK(INNDATA!F604),"",INNDATA!J604*INNDATA!F604)</f>
        <v/>
      </c>
      <c r="H559" s="45" t="str">
        <f>IF(ISBLANK(INNDATA!F604),"",INNDATA!F604*INNDATA!L604)</f>
        <v/>
      </c>
      <c r="I559" s="45" t="str">
        <f>IF(ISBLANK(INNDATA!F604),"",INNDATA!F604*INNDATA!N604)</f>
        <v/>
      </c>
      <c r="J559" s="45" t="str">
        <f>IF(ISBLANK(INNDATA!F604),"",INNDATA!F604*INNDATA!P604)</f>
        <v/>
      </c>
      <c r="K559" s="44" t="str">
        <f>IF(ISBLANK(INNDATA!F604),"",F559*INNDATA!G604)</f>
        <v/>
      </c>
      <c r="L559" s="45" t="str">
        <f>IF(ISBLANK(INNDATA!F604),"",G559*INNDATA!I604)</f>
        <v/>
      </c>
      <c r="M559" s="45" t="str">
        <f>IF(ISBLANK(INNDATA!F604),"",H559*INNDATA!K604)</f>
        <v/>
      </c>
      <c r="N559" s="45" t="str">
        <f>IF(ISBLANK(INNDATA!F604),"",I559*INNDATA!M604)</f>
        <v/>
      </c>
      <c r="O559" s="45" t="str">
        <f>IF(ISBLANK(INNDATA!F604),"",J559*INNDATA!O604)</f>
        <v/>
      </c>
      <c r="P559" s="44" t="str">
        <f>IF(ISBLANK(INNDATA!F604),"",IF(INNDATA!C33="Ja",(K559/Beregninger!L29),(K559/Beregninger!C41)))</f>
        <v/>
      </c>
      <c r="Q559" s="45" t="str">
        <f>IF(ISBLANK(INNDATA!F604),"",IF(INNDATA!C33="Ja",(L559/Beregninger!L63),(L559/Beregninger!C75)))</f>
        <v/>
      </c>
      <c r="R559" s="45" t="str">
        <f>IF(ISBLANK(INNDATA!F604),"",IF(INNDATA!C33="Ja",(M559/Beregninger!L97),(M559/Beregninger!C109)))</f>
        <v/>
      </c>
      <c r="S559" s="45" t="str">
        <f>IF(ISBLANK(INNDATA!F604),"",IF(INNDATA!C33="Ja",(N559/Beregninger!L131),(N559/Beregninger!C143)))</f>
        <v/>
      </c>
      <c r="T559" s="46" t="str">
        <f>IF(ISBLANK(INNDATA!F604),"",IF(INNDATA!C33="Ja",(O559/Beregninger!L165),(O559/Beregninger!C177)))</f>
        <v/>
      </c>
      <c r="U559" s="82"/>
      <c r="V559" s="82"/>
      <c r="W559" s="82"/>
      <c r="X559" s="88"/>
    </row>
    <row r="560" spans="1:24" ht="11.25" customHeight="1">
      <c r="A560" s="88"/>
      <c r="B560" s="82"/>
      <c r="C560" s="84" t="str">
        <f>IF(ISBLANK(INNDATA!C605),"",INNDATA!C605)</f>
        <v/>
      </c>
      <c r="D560" s="213" t="str">
        <f>IF(ISBLANK(INNDATA!D605),"",INNDATA!D605)</f>
        <v/>
      </c>
      <c r="E560" s="214"/>
      <c r="F560" s="44" t="str">
        <f>IF(ISBLANK(INNDATA!F605),"",INNDATA!H605*INNDATA!F605)</f>
        <v/>
      </c>
      <c r="G560" s="45" t="str">
        <f>IF(ISBLANK(INNDATA!F605),"",INNDATA!J605*INNDATA!F605)</f>
        <v/>
      </c>
      <c r="H560" s="45" t="str">
        <f>IF(ISBLANK(INNDATA!F605),"",INNDATA!F605*INNDATA!L605)</f>
        <v/>
      </c>
      <c r="I560" s="45" t="str">
        <f>IF(ISBLANK(INNDATA!F605),"",INNDATA!F605*INNDATA!N605)</f>
        <v/>
      </c>
      <c r="J560" s="45" t="str">
        <f>IF(ISBLANK(INNDATA!F605),"",INNDATA!F605*INNDATA!P605)</f>
        <v/>
      </c>
      <c r="K560" s="44" t="str">
        <f>IF(ISBLANK(INNDATA!F605),"",F560*INNDATA!G605)</f>
        <v/>
      </c>
      <c r="L560" s="45" t="str">
        <f>IF(ISBLANK(INNDATA!F605),"",G560*INNDATA!I605)</f>
        <v/>
      </c>
      <c r="M560" s="45" t="str">
        <f>IF(ISBLANK(INNDATA!F605),"",H560*INNDATA!K605)</f>
        <v/>
      </c>
      <c r="N560" s="45" t="str">
        <f>IF(ISBLANK(INNDATA!F605),"",I560*INNDATA!M605)</f>
        <v/>
      </c>
      <c r="O560" s="45" t="str">
        <f>IF(ISBLANK(INNDATA!F605),"",J560*INNDATA!O605)</f>
        <v/>
      </c>
      <c r="P560" s="44" t="str">
        <f>IF(ISBLANK(INNDATA!F605),"",IF(INNDATA!C33="Ja",(K560/Beregninger!L29),(K560/Beregninger!C41)))</f>
        <v/>
      </c>
      <c r="Q560" s="45" t="str">
        <f>IF(ISBLANK(INNDATA!F605),"",IF(INNDATA!C33="Ja",(L560/Beregninger!L63),(L560/Beregninger!C75)))</f>
        <v/>
      </c>
      <c r="R560" s="45" t="str">
        <f>IF(ISBLANK(INNDATA!F605),"",IF(INNDATA!C33="Ja",(M560/Beregninger!L97),(M560/Beregninger!C109)))</f>
        <v/>
      </c>
      <c r="S560" s="45" t="str">
        <f>IF(ISBLANK(INNDATA!F605),"",IF(INNDATA!C33="Ja",(N560/Beregninger!L131),(N560/Beregninger!C143)))</f>
        <v/>
      </c>
      <c r="T560" s="46" t="str">
        <f>IF(ISBLANK(INNDATA!F605),"",IF(INNDATA!C33="Ja",(O560/Beregninger!L165),(O560/Beregninger!C177)))</f>
        <v/>
      </c>
      <c r="U560" s="82"/>
      <c r="V560" s="82"/>
      <c r="W560" s="82"/>
      <c r="X560" s="88"/>
    </row>
    <row r="561" spans="1:24" ht="11.25" customHeight="1">
      <c r="A561" s="88"/>
      <c r="B561" s="82"/>
      <c r="C561" s="84" t="str">
        <f>IF(ISBLANK(INNDATA!C606),"",INNDATA!C606)</f>
        <v>Garderobe</v>
      </c>
      <c r="D561" s="213" t="str">
        <f>IF(ISBLANK(INNDATA!D606),"",INNDATA!D606)</f>
        <v>Vaskemaskin</v>
      </c>
      <c r="E561" s="214"/>
      <c r="F561" s="44" t="str">
        <f>IF(ISBLANK(INNDATA!F606),"",INNDATA!H606*INNDATA!F606)</f>
        <v/>
      </c>
      <c r="G561" s="45" t="str">
        <f>IF(ISBLANK(INNDATA!F606),"",INNDATA!J606*INNDATA!F606)</f>
        <v/>
      </c>
      <c r="H561" s="45" t="str">
        <f>IF(ISBLANK(INNDATA!F606),"",INNDATA!F606*INNDATA!L606)</f>
        <v/>
      </c>
      <c r="I561" s="45" t="str">
        <f>IF(ISBLANK(INNDATA!F606),"",INNDATA!F606*INNDATA!N606)</f>
        <v/>
      </c>
      <c r="J561" s="45" t="str">
        <f>IF(ISBLANK(INNDATA!F606),"",INNDATA!F606*INNDATA!P606)</f>
        <v/>
      </c>
      <c r="K561" s="44" t="str">
        <f>IF(ISBLANK(INNDATA!F606),"",F561*INNDATA!G606)</f>
        <v/>
      </c>
      <c r="L561" s="45" t="str">
        <f>IF(ISBLANK(INNDATA!F606),"",G561*INNDATA!I606)</f>
        <v/>
      </c>
      <c r="M561" s="45" t="str">
        <f>IF(ISBLANK(INNDATA!F606),"",H561*INNDATA!K606)</f>
        <v/>
      </c>
      <c r="N561" s="45" t="str">
        <f>IF(ISBLANK(INNDATA!F606),"",I561*INNDATA!M606)</f>
        <v/>
      </c>
      <c r="O561" s="45" t="str">
        <f>IF(ISBLANK(INNDATA!F606),"",J561*INNDATA!O606)</f>
        <v/>
      </c>
      <c r="P561" s="44" t="str">
        <f>IF(ISBLANK(INNDATA!F606),"",IF(INNDATA!C33="Ja",(K561/Beregninger!L29),(K561/Beregninger!C41)))</f>
        <v/>
      </c>
      <c r="Q561" s="45" t="str">
        <f>IF(ISBLANK(INNDATA!F606),"",IF(INNDATA!C33="Ja",(L561/Beregninger!L63),(L561/Beregninger!C75)))</f>
        <v/>
      </c>
      <c r="R561" s="45" t="str">
        <f>IF(ISBLANK(INNDATA!F606),"",IF(INNDATA!C33="Ja",(M561/Beregninger!L97),(M561/Beregninger!C109)))</f>
        <v/>
      </c>
      <c r="S561" s="45" t="str">
        <f>IF(ISBLANK(INNDATA!F606),"",IF(INNDATA!C33="Ja",(N561/Beregninger!L131),(N561/Beregninger!C143)))</f>
        <v/>
      </c>
      <c r="T561" s="46" t="str">
        <f>IF(ISBLANK(INNDATA!F606),"",IF(INNDATA!C33="Ja",(O561/Beregninger!L165),(O561/Beregninger!C177)))</f>
        <v/>
      </c>
      <c r="U561" s="82"/>
      <c r="V561" s="82"/>
      <c r="W561" s="82"/>
      <c r="X561" s="88"/>
    </row>
    <row r="562" spans="1:24" ht="11.25" customHeight="1">
      <c r="A562" s="88"/>
      <c r="B562" s="82"/>
      <c r="C562" s="84" t="str">
        <f>IF(ISBLANK(INNDATA!C607),"",INNDATA!C607)</f>
        <v/>
      </c>
      <c r="D562" s="213" t="str">
        <f>IF(ISBLANK(INNDATA!D607),"",INNDATA!D607)</f>
        <v>Tørketrommel</v>
      </c>
      <c r="E562" s="214"/>
      <c r="F562" s="44" t="str">
        <f>IF(ISBLANK(INNDATA!F607),"",INNDATA!H607*INNDATA!F607)</f>
        <v/>
      </c>
      <c r="G562" s="45" t="str">
        <f>IF(ISBLANK(INNDATA!F607),"",INNDATA!J607*INNDATA!F607)</f>
        <v/>
      </c>
      <c r="H562" s="45" t="str">
        <f>IF(ISBLANK(INNDATA!F607),"",INNDATA!F607*INNDATA!L607)</f>
        <v/>
      </c>
      <c r="I562" s="45" t="str">
        <f>IF(ISBLANK(INNDATA!F607),"",INNDATA!F607*INNDATA!N607)</f>
        <v/>
      </c>
      <c r="J562" s="45" t="str">
        <f>IF(ISBLANK(INNDATA!F607),"",INNDATA!F607*INNDATA!P607)</f>
        <v/>
      </c>
      <c r="K562" s="44" t="str">
        <f>IF(ISBLANK(INNDATA!F607),"",F562*INNDATA!G607)</f>
        <v/>
      </c>
      <c r="L562" s="45" t="str">
        <f>IF(ISBLANK(INNDATA!F607),"",G562*INNDATA!I607)</f>
        <v/>
      </c>
      <c r="M562" s="45" t="str">
        <f>IF(ISBLANK(INNDATA!F607),"",H562*INNDATA!K607)</f>
        <v/>
      </c>
      <c r="N562" s="45" t="str">
        <f>IF(ISBLANK(INNDATA!F607),"",I562*INNDATA!M607)</f>
        <v/>
      </c>
      <c r="O562" s="45" t="str">
        <f>IF(ISBLANK(INNDATA!F607),"",J562*INNDATA!O607)</f>
        <v/>
      </c>
      <c r="P562" s="44" t="str">
        <f>IF(ISBLANK(INNDATA!F607),"",IF(INNDATA!C33="Ja",(K562/Beregninger!L29),(K562/Beregninger!C41)))</f>
        <v/>
      </c>
      <c r="Q562" s="45" t="str">
        <f>IF(ISBLANK(INNDATA!F607),"",IF(INNDATA!C33="Ja",(L562/Beregninger!L63),(L562/Beregninger!C75)))</f>
        <v/>
      </c>
      <c r="R562" s="45" t="str">
        <f>IF(ISBLANK(INNDATA!F607),"",IF(INNDATA!C33="Ja",(M562/Beregninger!L97),(M562/Beregninger!C109)))</f>
        <v/>
      </c>
      <c r="S562" s="45" t="str">
        <f>IF(ISBLANK(INNDATA!F607),"",IF(INNDATA!C33="Ja",(N562/Beregninger!L131),(N562/Beregninger!C143)))</f>
        <v/>
      </c>
      <c r="T562" s="46" t="str">
        <f>IF(ISBLANK(INNDATA!F607),"",IF(INNDATA!C33="Ja",(O562/Beregninger!L165),(O562/Beregninger!C177)))</f>
        <v/>
      </c>
      <c r="U562" s="82"/>
      <c r="V562" s="82"/>
      <c r="W562" s="82"/>
      <c r="X562" s="88"/>
    </row>
    <row r="563" spans="1:24" ht="11.25" customHeight="1">
      <c r="A563" s="88"/>
      <c r="B563" s="82"/>
      <c r="C563" s="84" t="str">
        <f>IF(ISBLANK(INNDATA!C608),"",INNDATA!C608)</f>
        <v>Vetilasjon</v>
      </c>
      <c r="D563" s="213" t="str">
        <f>IF(ISBLANK(INNDATA!D608),"",INNDATA!D608)</f>
        <v>Avtrekk fabrikk</v>
      </c>
      <c r="E563" s="214"/>
      <c r="F563" s="44" t="str">
        <f>IF(ISBLANK(INNDATA!F608),"",INNDATA!H608*INNDATA!F608)</f>
        <v/>
      </c>
      <c r="G563" s="45" t="str">
        <f>IF(ISBLANK(INNDATA!F608),"",INNDATA!J608*INNDATA!F608)</f>
        <v/>
      </c>
      <c r="H563" s="45" t="str">
        <f>IF(ISBLANK(INNDATA!F608),"",INNDATA!F608*INNDATA!L608)</f>
        <v/>
      </c>
      <c r="I563" s="45" t="str">
        <f>IF(ISBLANK(INNDATA!F608),"",INNDATA!F608*INNDATA!N608)</f>
        <v/>
      </c>
      <c r="J563" s="45" t="str">
        <f>IF(ISBLANK(INNDATA!F608),"",INNDATA!F608*INNDATA!P608)</f>
        <v/>
      </c>
      <c r="K563" s="44" t="str">
        <f>IF(ISBLANK(INNDATA!F608),"",F563*INNDATA!G608)</f>
        <v/>
      </c>
      <c r="L563" s="45" t="str">
        <f>IF(ISBLANK(INNDATA!F608),"",G563*INNDATA!I608)</f>
        <v/>
      </c>
      <c r="M563" s="45" t="str">
        <f>IF(ISBLANK(INNDATA!F608),"",H563*INNDATA!K608)</f>
        <v/>
      </c>
      <c r="N563" s="45" t="str">
        <f>IF(ISBLANK(INNDATA!F608),"",I563*INNDATA!M608)</f>
        <v/>
      </c>
      <c r="O563" s="45" t="str">
        <f>IF(ISBLANK(INNDATA!F608),"",J563*INNDATA!O608)</f>
        <v/>
      </c>
      <c r="P563" s="44" t="str">
        <f>IF(ISBLANK(INNDATA!F608),"",IF(INNDATA!C33="Ja",(K563/Beregninger!L29),(K563/Beregninger!C41)))</f>
        <v/>
      </c>
      <c r="Q563" s="45" t="str">
        <f>IF(ISBLANK(INNDATA!F608),"",IF(INNDATA!C33="Ja",(L563/Beregninger!L63),(L563/Beregninger!C75)))</f>
        <v/>
      </c>
      <c r="R563" s="45" t="str">
        <f>IF(ISBLANK(INNDATA!F608),"",IF(INNDATA!C33="Ja",(M563/Beregninger!L97),(M563/Beregninger!C109)))</f>
        <v/>
      </c>
      <c r="S563" s="45" t="str">
        <f>IF(ISBLANK(INNDATA!F608),"",IF(INNDATA!C33="Ja",(N563/Beregninger!L131),(N563/Beregninger!C143)))</f>
        <v/>
      </c>
      <c r="T563" s="46" t="str">
        <f>IF(ISBLANK(INNDATA!F608),"",IF(INNDATA!C33="Ja",(O563/Beregninger!L165),(O563/Beregninger!C177)))</f>
        <v/>
      </c>
      <c r="U563" s="82"/>
      <c r="V563" s="82"/>
      <c r="W563" s="82"/>
      <c r="X563" s="88"/>
    </row>
    <row r="564" spans="1:24" ht="11.25" customHeight="1">
      <c r="A564" s="88"/>
      <c r="B564" s="82"/>
      <c r="C564" s="84" t="str">
        <f>IF(ISBLANK(INNDATA!C609),"",INNDATA!C609)</f>
        <v>Dragerom</v>
      </c>
      <c r="D564" s="213" t="str">
        <f>IF(ISBLANK(INNDATA!D609),"",INNDATA!D609)</f>
        <v>Luftkompressor</v>
      </c>
      <c r="E564" s="214"/>
      <c r="F564" s="44" t="str">
        <f>IF(ISBLANK(INNDATA!F609),"",INNDATA!H609*INNDATA!F609)</f>
        <v/>
      </c>
      <c r="G564" s="45" t="str">
        <f>IF(ISBLANK(INNDATA!F609),"",INNDATA!J609*INNDATA!F609)</f>
        <v/>
      </c>
      <c r="H564" s="45" t="str">
        <f>IF(ISBLANK(INNDATA!F609),"",INNDATA!F609*INNDATA!L609)</f>
        <v/>
      </c>
      <c r="I564" s="45" t="str">
        <f>IF(ISBLANK(INNDATA!F609),"",INNDATA!F609*INNDATA!N609)</f>
        <v/>
      </c>
      <c r="J564" s="45" t="str">
        <f>IF(ISBLANK(INNDATA!F609),"",INNDATA!F609*INNDATA!P609)</f>
        <v/>
      </c>
      <c r="K564" s="44" t="str">
        <f>IF(ISBLANK(INNDATA!F609),"",F564*INNDATA!G609)</f>
        <v/>
      </c>
      <c r="L564" s="45" t="str">
        <f>IF(ISBLANK(INNDATA!F609),"",G564*INNDATA!I609)</f>
        <v/>
      </c>
      <c r="M564" s="45" t="str">
        <f>IF(ISBLANK(INNDATA!F609),"",H564*INNDATA!K609)</f>
        <v/>
      </c>
      <c r="N564" s="45" t="str">
        <f>IF(ISBLANK(INNDATA!F609),"",I564*INNDATA!M609)</f>
        <v/>
      </c>
      <c r="O564" s="45" t="str">
        <f>IF(ISBLANK(INNDATA!F609),"",J564*INNDATA!O609)</f>
        <v/>
      </c>
      <c r="P564" s="44" t="str">
        <f>IF(ISBLANK(INNDATA!F609),"",IF(INNDATA!C33="Ja",(K564/Beregninger!L29),(K564/Beregninger!C41)))</f>
        <v/>
      </c>
      <c r="Q564" s="45" t="str">
        <f>IF(ISBLANK(INNDATA!F609),"",IF(INNDATA!C33="Ja",(L564/Beregninger!L63),(L564/Beregninger!C75)))</f>
        <v/>
      </c>
      <c r="R564" s="45" t="str">
        <f>IF(ISBLANK(INNDATA!F609),"",IF(INNDATA!C33="Ja",(M564/Beregninger!L97),(M564/Beregninger!C109)))</f>
        <v/>
      </c>
      <c r="S564" s="45" t="str">
        <f>IF(ISBLANK(INNDATA!F609),"",IF(INNDATA!C33="Ja",(N564/Beregninger!L131),(N564/Beregninger!C143)))</f>
        <v/>
      </c>
      <c r="T564" s="46" t="str">
        <f>IF(ISBLANK(INNDATA!F609),"",IF(INNDATA!C33="Ja",(O564/Beregninger!L165),(O564/Beregninger!C177)))</f>
        <v/>
      </c>
      <c r="U564" s="82"/>
      <c r="V564" s="82"/>
      <c r="W564" s="82"/>
      <c r="X564" s="88"/>
    </row>
    <row r="565" spans="1:24" ht="11.25" customHeight="1">
      <c r="A565" s="88"/>
      <c r="B565" s="82"/>
      <c r="C565" s="84" t="str">
        <f>IF(ISBLANK(INNDATA!C610),"",INNDATA!C610)</f>
        <v>Forpigg</v>
      </c>
      <c r="D565" s="213" t="str">
        <f>IF(ISBLANK(INNDATA!D610),"",INNDATA!D610)</f>
        <v>Thruster</v>
      </c>
      <c r="E565" s="214"/>
      <c r="F565" s="44" t="str">
        <f>IF(ISBLANK(INNDATA!F610),"",INNDATA!H610*INNDATA!F610)</f>
        <v/>
      </c>
      <c r="G565" s="45" t="str">
        <f>IF(ISBLANK(INNDATA!F610),"",INNDATA!J610*INNDATA!F610)</f>
        <v/>
      </c>
      <c r="H565" s="45" t="str">
        <f>IF(ISBLANK(INNDATA!F610),"",INNDATA!F610*INNDATA!L610)</f>
        <v/>
      </c>
      <c r="I565" s="45" t="str">
        <f>IF(ISBLANK(INNDATA!F610),"",INNDATA!F610*INNDATA!N610)</f>
        <v/>
      </c>
      <c r="J565" s="45" t="str">
        <f>IF(ISBLANK(INNDATA!F610),"",INNDATA!F610*INNDATA!P610)</f>
        <v/>
      </c>
      <c r="K565" s="44" t="str">
        <f>IF(ISBLANK(INNDATA!F610),"",F565*INNDATA!G610)</f>
        <v/>
      </c>
      <c r="L565" s="45" t="str">
        <f>IF(ISBLANK(INNDATA!F610),"",G565*INNDATA!I610)</f>
        <v/>
      </c>
      <c r="M565" s="45" t="str">
        <f>IF(ISBLANK(INNDATA!F610),"",H565*INNDATA!K610)</f>
        <v/>
      </c>
      <c r="N565" s="45" t="str">
        <f>IF(ISBLANK(INNDATA!F610),"",I565*INNDATA!M610)</f>
        <v/>
      </c>
      <c r="O565" s="45" t="str">
        <f>IF(ISBLANK(INNDATA!F610),"",J565*INNDATA!O610)</f>
        <v/>
      </c>
      <c r="P565" s="44" t="str">
        <f>IF(ISBLANK(INNDATA!F610),"",IF(INNDATA!C33="Ja",(K565/Beregninger!L29),(K565/Beregninger!C41)))</f>
        <v/>
      </c>
      <c r="Q565" s="45" t="str">
        <f>IF(ISBLANK(INNDATA!F610),"",IF(INNDATA!C33="Ja",(L565/Beregninger!L63),(L565/Beregninger!C75)))</f>
        <v/>
      </c>
      <c r="R565" s="45" t="str">
        <f>IF(ISBLANK(INNDATA!F610),"",IF(INNDATA!C33="Ja",(M565/Beregninger!L97),(M565/Beregninger!C109)))</f>
        <v/>
      </c>
      <c r="S565" s="45" t="str">
        <f>IF(ISBLANK(INNDATA!F610),"",IF(INNDATA!C33="Ja",(N565/Beregninger!L131),(N565/Beregninger!C143)))</f>
        <v/>
      </c>
      <c r="T565" s="46" t="str">
        <f>IF(ISBLANK(INNDATA!F610),"",IF(INNDATA!C33="Ja",(O565/Beregninger!L165),(O565/Beregninger!C177)))</f>
        <v/>
      </c>
      <c r="U565" s="82"/>
      <c r="V565" s="82"/>
      <c r="W565" s="82"/>
      <c r="X565" s="88"/>
    </row>
    <row r="566" spans="1:24" ht="11.25" customHeight="1">
      <c r="A566" s="88"/>
      <c r="B566" s="82"/>
      <c r="C566" s="84" t="str">
        <f>IF(ISBLANK(INNDATA!C611),"",INNDATA!C611)</f>
        <v/>
      </c>
      <c r="D566" s="213" t="str">
        <f>IF(ISBLANK(INNDATA!D611),"",INNDATA!D611)</f>
        <v>Høytr.vask fabrikk</v>
      </c>
      <c r="E566" s="214"/>
      <c r="F566" s="44" t="str">
        <f>IF(ISBLANK(INNDATA!F611),"",INNDATA!H611*INNDATA!F611)</f>
        <v/>
      </c>
      <c r="G566" s="45" t="str">
        <f>IF(ISBLANK(INNDATA!F611),"",INNDATA!J611*INNDATA!F611)</f>
        <v/>
      </c>
      <c r="H566" s="45" t="str">
        <f>IF(ISBLANK(INNDATA!F611),"",INNDATA!F611*INNDATA!L611)</f>
        <v/>
      </c>
      <c r="I566" s="45" t="str">
        <f>IF(ISBLANK(INNDATA!F611),"",INNDATA!F611*INNDATA!N611)</f>
        <v/>
      </c>
      <c r="J566" s="45" t="str">
        <f>IF(ISBLANK(INNDATA!F611),"",INNDATA!F611*INNDATA!P611)</f>
        <v/>
      </c>
      <c r="K566" s="44" t="str">
        <f>IF(ISBLANK(INNDATA!F611),"",F566*INNDATA!G611)</f>
        <v/>
      </c>
      <c r="L566" s="45" t="str">
        <f>IF(ISBLANK(INNDATA!F611),"",G566*INNDATA!I611)</f>
        <v/>
      </c>
      <c r="M566" s="45" t="str">
        <f>IF(ISBLANK(INNDATA!F611),"",H566*INNDATA!K611)</f>
        <v/>
      </c>
      <c r="N566" s="45" t="str">
        <f>IF(ISBLANK(INNDATA!F611),"",I566*INNDATA!M611)</f>
        <v/>
      </c>
      <c r="O566" s="45" t="str">
        <f>IF(ISBLANK(INNDATA!F611),"",J566*INNDATA!O611)</f>
        <v/>
      </c>
      <c r="P566" s="44" t="str">
        <f>IF(ISBLANK(INNDATA!F611),"",IF(INNDATA!C33="Ja",(K566/Beregninger!L29),(K566/Beregninger!C41)))</f>
        <v/>
      </c>
      <c r="Q566" s="45" t="str">
        <f>IF(ISBLANK(INNDATA!F611),"",IF(INNDATA!C33="Ja",(L566/Beregninger!L63),(L566/Beregninger!C75)))</f>
        <v/>
      </c>
      <c r="R566" s="45" t="str">
        <f>IF(ISBLANK(INNDATA!F611),"",IF(INNDATA!C33="Ja",(M566/Beregninger!L97),(M566/Beregninger!C109)))</f>
        <v/>
      </c>
      <c r="S566" s="45" t="str">
        <f>IF(ISBLANK(INNDATA!F611),"",IF(INNDATA!C33="Ja",(N566/Beregninger!L131),(N566/Beregninger!C143)))</f>
        <v/>
      </c>
      <c r="T566" s="46" t="str">
        <f>IF(ISBLANK(INNDATA!F611),"",IF(INNDATA!C33="Ja",(O566/Beregninger!L165),(O566/Beregninger!C177)))</f>
        <v/>
      </c>
      <c r="U566" s="82"/>
      <c r="V566" s="82"/>
      <c r="W566" s="82"/>
      <c r="X566" s="88"/>
    </row>
    <row r="567" spans="1:24" ht="11.25" customHeight="1">
      <c r="A567" s="88"/>
      <c r="B567" s="82"/>
      <c r="C567" s="84" t="str">
        <f>IF(ISBLANK(INNDATA!C612),"",INNDATA!C612)</f>
        <v>Kontor pakkerom</v>
      </c>
      <c r="D567" s="213" t="str">
        <f>IF(ISBLANK(INNDATA!D612),"",INNDATA!D612)</f>
        <v>Div utstyr</v>
      </c>
      <c r="E567" s="214"/>
      <c r="F567" s="44" t="str">
        <f>IF(ISBLANK(INNDATA!F612),"",INNDATA!H612*INNDATA!F612)</f>
        <v/>
      </c>
      <c r="G567" s="45" t="str">
        <f>IF(ISBLANK(INNDATA!F612),"",INNDATA!J612*INNDATA!F612)</f>
        <v/>
      </c>
      <c r="H567" s="45" t="str">
        <f>IF(ISBLANK(INNDATA!F612),"",INNDATA!F612*INNDATA!L612)</f>
        <v/>
      </c>
      <c r="I567" s="45" t="str">
        <f>IF(ISBLANK(INNDATA!F612),"",INNDATA!F612*INNDATA!N612)</f>
        <v/>
      </c>
      <c r="J567" s="45" t="str">
        <f>IF(ISBLANK(INNDATA!F612),"",INNDATA!F612*INNDATA!P612)</f>
        <v/>
      </c>
      <c r="K567" s="44" t="str">
        <f>IF(ISBLANK(INNDATA!F612),"",F567*INNDATA!G612)</f>
        <v/>
      </c>
      <c r="L567" s="45" t="str">
        <f>IF(ISBLANK(INNDATA!F612),"",G567*INNDATA!I612)</f>
        <v/>
      </c>
      <c r="M567" s="45" t="str">
        <f>IF(ISBLANK(INNDATA!F612),"",H567*INNDATA!K612)</f>
        <v/>
      </c>
      <c r="N567" s="45" t="str">
        <f>IF(ISBLANK(INNDATA!F612),"",I567*INNDATA!M612)</f>
        <v/>
      </c>
      <c r="O567" s="45" t="str">
        <f>IF(ISBLANK(INNDATA!F612),"",J567*INNDATA!O612)</f>
        <v/>
      </c>
      <c r="P567" s="44" t="str">
        <f>IF(ISBLANK(INNDATA!F612),"",IF(INNDATA!C33="Ja",(K567/Beregninger!L29),(K567/Beregninger!C41)))</f>
        <v/>
      </c>
      <c r="Q567" s="45" t="str">
        <f>IF(ISBLANK(INNDATA!F612),"",IF(INNDATA!C33="Ja",(L567/Beregninger!L63),(L567/Beregninger!C75)))</f>
        <v/>
      </c>
      <c r="R567" s="45" t="str">
        <f>IF(ISBLANK(INNDATA!F612),"",IF(INNDATA!C33="Ja",(M567/Beregninger!L97),(M567/Beregninger!C109)))</f>
        <v/>
      </c>
      <c r="S567" s="45" t="str">
        <f>IF(ISBLANK(INNDATA!F612),"",IF(INNDATA!C33="Ja",(N567/Beregninger!L131),(N567/Beregninger!C143)))</f>
        <v/>
      </c>
      <c r="T567" s="46" t="str">
        <f>IF(ISBLANK(INNDATA!F612),"",IF(INNDATA!C33="Ja",(O567/Beregninger!L165),(O567/Beregninger!C177)))</f>
        <v/>
      </c>
      <c r="U567" s="82"/>
      <c r="V567" s="82"/>
      <c r="W567" s="82"/>
      <c r="X567" s="88"/>
    </row>
    <row r="568" spans="1:24" ht="11.25" customHeight="1">
      <c r="A568" s="88"/>
      <c r="B568" s="82"/>
      <c r="C568" s="84" t="str">
        <f>IF(ISBLANK(INNDATA!C613),"",INNDATA!C613)</f>
        <v>Laundry</v>
      </c>
      <c r="D568" s="213" t="str">
        <f>IF(ISBLANK(INNDATA!D613),"",INNDATA!D613)</f>
        <v>vask/tørk</v>
      </c>
      <c r="E568" s="214"/>
      <c r="F568" s="44" t="str">
        <f>IF(ISBLANK(INNDATA!F613),"",INNDATA!H613*INNDATA!F613)</f>
        <v/>
      </c>
      <c r="G568" s="45" t="str">
        <f>IF(ISBLANK(INNDATA!F613),"",INNDATA!J613*INNDATA!F613)</f>
        <v/>
      </c>
      <c r="H568" s="45" t="str">
        <f>IF(ISBLANK(INNDATA!F613),"",INNDATA!F613*INNDATA!L613)</f>
        <v/>
      </c>
      <c r="I568" s="45" t="str">
        <f>IF(ISBLANK(INNDATA!F613),"",INNDATA!F613*INNDATA!N613)</f>
        <v/>
      </c>
      <c r="J568" s="45" t="str">
        <f>IF(ISBLANK(INNDATA!F613),"",INNDATA!F613*INNDATA!P613)</f>
        <v/>
      </c>
      <c r="K568" s="44" t="str">
        <f>IF(ISBLANK(INNDATA!F613),"",F568*INNDATA!G613)</f>
        <v/>
      </c>
      <c r="L568" s="45" t="str">
        <f>IF(ISBLANK(INNDATA!F613),"",G568*INNDATA!I613)</f>
        <v/>
      </c>
      <c r="M568" s="45" t="str">
        <f>IF(ISBLANK(INNDATA!F613),"",H568*INNDATA!K613)</f>
        <v/>
      </c>
      <c r="N568" s="45" t="str">
        <f>IF(ISBLANK(INNDATA!F613),"",I568*INNDATA!M613)</f>
        <v/>
      </c>
      <c r="O568" s="45" t="str">
        <f>IF(ISBLANK(INNDATA!F613),"",J568*INNDATA!O613)</f>
        <v/>
      </c>
      <c r="P568" s="44" t="str">
        <f>IF(ISBLANK(INNDATA!F613),"",IF(INNDATA!C33="Ja",(K568/Beregninger!L29),(K568/Beregninger!C41)))</f>
        <v/>
      </c>
      <c r="Q568" s="45" t="str">
        <f>IF(ISBLANK(INNDATA!F613),"",IF(INNDATA!C33="Ja",(L568/Beregninger!L63),(L568/Beregninger!C75)))</f>
        <v/>
      </c>
      <c r="R568" s="45" t="str">
        <f>IF(ISBLANK(INNDATA!F613),"",IF(INNDATA!C33="Ja",(M568/Beregninger!L97),(M568/Beregninger!C109)))</f>
        <v/>
      </c>
      <c r="S568" s="45" t="str">
        <f>IF(ISBLANK(INNDATA!F613),"",IF(INNDATA!C33="Ja",(N568/Beregninger!L131),(N568/Beregninger!C143)))</f>
        <v/>
      </c>
      <c r="T568" s="46" t="str">
        <f>IF(ISBLANK(INNDATA!F613),"",IF(INNDATA!C33="Ja",(O568/Beregninger!L165),(O568/Beregninger!C177)))</f>
        <v/>
      </c>
      <c r="U568" s="82"/>
      <c r="V568" s="82"/>
      <c r="W568" s="82"/>
      <c r="X568" s="88"/>
    </row>
    <row r="569" spans="1:24" ht="11.25" customHeight="1">
      <c r="A569" s="88"/>
      <c r="B569" s="82"/>
      <c r="C569" s="84" t="str">
        <f>IF(ISBLANK(INNDATA!C614),"",INNDATA!C614)</f>
        <v>Ventilasjon</v>
      </c>
      <c r="D569" s="213" t="str">
        <f>IF(ISBLANK(INNDATA!D614),"",INNDATA!D614)</f>
        <v>Tilførsel innredning</v>
      </c>
      <c r="E569" s="214"/>
      <c r="F569" s="44" t="str">
        <f>IF(ISBLANK(INNDATA!F614),"",INNDATA!H614*INNDATA!F614)</f>
        <v/>
      </c>
      <c r="G569" s="45" t="str">
        <f>IF(ISBLANK(INNDATA!F614),"",INNDATA!J614*INNDATA!F614)</f>
        <v/>
      </c>
      <c r="H569" s="45" t="str">
        <f>IF(ISBLANK(INNDATA!F614),"",INNDATA!F614*INNDATA!L614)</f>
        <v/>
      </c>
      <c r="I569" s="45" t="str">
        <f>IF(ISBLANK(INNDATA!F614),"",INNDATA!F614*INNDATA!N614)</f>
        <v/>
      </c>
      <c r="J569" s="45" t="str">
        <f>IF(ISBLANK(INNDATA!F614),"",INNDATA!F614*INNDATA!P614)</f>
        <v/>
      </c>
      <c r="K569" s="44" t="str">
        <f>IF(ISBLANK(INNDATA!F614),"",F569*INNDATA!G614)</f>
        <v/>
      </c>
      <c r="L569" s="45" t="str">
        <f>IF(ISBLANK(INNDATA!F614),"",G569*INNDATA!I614)</f>
        <v/>
      </c>
      <c r="M569" s="45" t="str">
        <f>IF(ISBLANK(INNDATA!F614),"",H569*INNDATA!K614)</f>
        <v/>
      </c>
      <c r="N569" s="45" t="str">
        <f>IF(ISBLANK(INNDATA!F614),"",I569*INNDATA!M614)</f>
        <v/>
      </c>
      <c r="O569" s="45" t="str">
        <f>IF(ISBLANK(INNDATA!F614),"",J569*INNDATA!O614)</f>
        <v/>
      </c>
      <c r="P569" s="44" t="str">
        <f>IF(ISBLANK(INNDATA!F614),"",IF(INNDATA!C33="Ja",(K569/Beregninger!L29),(K569/Beregninger!C41)))</f>
        <v/>
      </c>
      <c r="Q569" s="45" t="str">
        <f>IF(ISBLANK(INNDATA!F614),"",IF(INNDATA!C33="Ja",(L569/Beregninger!L63),(L569/Beregninger!C75)))</f>
        <v/>
      </c>
      <c r="R569" s="45" t="str">
        <f>IF(ISBLANK(INNDATA!F614),"",IF(INNDATA!C33="Ja",(M569/Beregninger!L97),(M569/Beregninger!C109)))</f>
        <v/>
      </c>
      <c r="S569" s="45" t="str">
        <f>IF(ISBLANK(INNDATA!F614),"",IF(INNDATA!C33="Ja",(N569/Beregninger!L131),(N569/Beregninger!C143)))</f>
        <v/>
      </c>
      <c r="T569" s="46" t="str">
        <f>IF(ISBLANK(INNDATA!F614),"",IF(INNDATA!C33="Ja",(O569/Beregninger!L165),(O569/Beregninger!C177)))</f>
        <v/>
      </c>
      <c r="U569" s="82"/>
      <c r="V569" s="82"/>
      <c r="W569" s="82"/>
      <c r="X569" s="88"/>
    </row>
    <row r="570" spans="1:24" ht="11.25" customHeight="1">
      <c r="A570" s="88"/>
      <c r="B570" s="82"/>
      <c r="C570" s="84" t="str">
        <f>IF(ISBLANK(INNDATA!C615),"",INNDATA!C615)</f>
        <v/>
      </c>
      <c r="D570" s="213" t="str">
        <f>IF(ISBLANK(INNDATA!D615),"",INNDATA!D615)</f>
        <v>Defroster rorhus</v>
      </c>
      <c r="E570" s="214"/>
      <c r="F570" s="44" t="str">
        <f>IF(ISBLANK(INNDATA!F615),"",INNDATA!H615*INNDATA!F615)</f>
        <v/>
      </c>
      <c r="G570" s="45" t="str">
        <f>IF(ISBLANK(INNDATA!F615),"",INNDATA!J615*INNDATA!F615)</f>
        <v/>
      </c>
      <c r="H570" s="45" t="str">
        <f>IF(ISBLANK(INNDATA!F615),"",INNDATA!F615*INNDATA!L615)</f>
        <v/>
      </c>
      <c r="I570" s="45" t="str">
        <f>IF(ISBLANK(INNDATA!F615),"",INNDATA!F615*INNDATA!N615)</f>
        <v/>
      </c>
      <c r="J570" s="45" t="str">
        <f>IF(ISBLANK(INNDATA!F615),"",INNDATA!F615*INNDATA!P615)</f>
        <v/>
      </c>
      <c r="K570" s="44" t="str">
        <f>IF(ISBLANK(INNDATA!F615),"",F570*INNDATA!G615)</f>
        <v/>
      </c>
      <c r="L570" s="45" t="str">
        <f>IF(ISBLANK(INNDATA!F615),"",G570*INNDATA!I615)</f>
        <v/>
      </c>
      <c r="M570" s="45" t="str">
        <f>IF(ISBLANK(INNDATA!F615),"",H570*INNDATA!K615)</f>
        <v/>
      </c>
      <c r="N570" s="45" t="str">
        <f>IF(ISBLANK(INNDATA!F615),"",I570*INNDATA!M615)</f>
        <v/>
      </c>
      <c r="O570" s="45" t="str">
        <f>IF(ISBLANK(INNDATA!F615),"",J570*INNDATA!O615)</f>
        <v/>
      </c>
      <c r="P570" s="44" t="str">
        <f>IF(ISBLANK(INNDATA!F615),"",IF(INNDATA!C33="Ja",(K570/Beregninger!L29),(K570/Beregninger!C41)))</f>
        <v/>
      </c>
      <c r="Q570" s="45" t="str">
        <f>IF(ISBLANK(INNDATA!F615),"",IF(INNDATA!C33="Ja",(L570/Beregninger!L63),(L570/Beregninger!C75)))</f>
        <v/>
      </c>
      <c r="R570" s="45" t="str">
        <f>IF(ISBLANK(INNDATA!F615),"",IF(INNDATA!C33="Ja",(M570/Beregninger!L97),(M570/Beregninger!C109)))</f>
        <v/>
      </c>
      <c r="S570" s="45" t="str">
        <f>IF(ISBLANK(INNDATA!F615),"",IF(INNDATA!C33="Ja",(N570/Beregninger!L131),(N570/Beregninger!C143)))</f>
        <v/>
      </c>
      <c r="T570" s="46" t="str">
        <f>IF(ISBLANK(INNDATA!F615),"",IF(INNDATA!C33="Ja",(O570/Beregninger!L165),(O570/Beregninger!C177)))</f>
        <v/>
      </c>
      <c r="U570" s="82"/>
      <c r="V570" s="82"/>
      <c r="W570" s="82"/>
      <c r="X570" s="88"/>
    </row>
    <row r="571" spans="1:24" ht="11.25" customHeight="1">
      <c r="A571" s="88"/>
      <c r="B571" s="82"/>
      <c r="C571" s="84" t="str">
        <f>IF(ISBLANK(INNDATA!C616),"",INNDATA!C616)</f>
        <v/>
      </c>
      <c r="D571" s="213" t="str">
        <f>IF(ISBLANK(INNDATA!D616),"",INNDATA!D616)</f>
        <v xml:space="preserve">Tilførsel bysse </v>
      </c>
      <c r="E571" s="214"/>
      <c r="F571" s="44" t="str">
        <f>IF(ISBLANK(INNDATA!F616),"",INNDATA!H616*INNDATA!F616)</f>
        <v/>
      </c>
      <c r="G571" s="45" t="str">
        <f>IF(ISBLANK(INNDATA!F616),"",INNDATA!J616*INNDATA!F616)</f>
        <v/>
      </c>
      <c r="H571" s="45" t="str">
        <f>IF(ISBLANK(INNDATA!F616),"",INNDATA!F616*INNDATA!L616)</f>
        <v/>
      </c>
      <c r="I571" s="45" t="str">
        <f>IF(ISBLANK(INNDATA!F616),"",INNDATA!F616*INNDATA!N616)</f>
        <v/>
      </c>
      <c r="J571" s="45" t="str">
        <f>IF(ISBLANK(INNDATA!F616),"",INNDATA!F616*INNDATA!P616)</f>
        <v/>
      </c>
      <c r="K571" s="44" t="str">
        <f>IF(ISBLANK(INNDATA!F616),"",F571*INNDATA!G616)</f>
        <v/>
      </c>
      <c r="L571" s="45" t="str">
        <f>IF(ISBLANK(INNDATA!F616),"",G571*INNDATA!I616)</f>
        <v/>
      </c>
      <c r="M571" s="45" t="str">
        <f>IF(ISBLANK(INNDATA!F616),"",H571*INNDATA!K616)</f>
        <v/>
      </c>
      <c r="N571" s="45" t="str">
        <f>IF(ISBLANK(INNDATA!F616),"",I571*INNDATA!M616)</f>
        <v/>
      </c>
      <c r="O571" s="45" t="str">
        <f>IF(ISBLANK(INNDATA!F616),"",J571*INNDATA!O616)</f>
        <v/>
      </c>
      <c r="P571" s="44" t="str">
        <f>IF(ISBLANK(INNDATA!F616),"",IF(INNDATA!C33="Ja",(K571/Beregninger!L29),(K571/Beregninger!C41)))</f>
        <v/>
      </c>
      <c r="Q571" s="45" t="str">
        <f>IF(ISBLANK(INNDATA!F616),"",IF(INNDATA!C33="Ja",(L571/Beregninger!L63),(L571/Beregninger!C75)))</f>
        <v/>
      </c>
      <c r="R571" s="45" t="str">
        <f>IF(ISBLANK(INNDATA!F616),"",IF(INNDATA!C33="Ja",(M571/Beregninger!L97),(M571/Beregninger!C109)))</f>
        <v/>
      </c>
      <c r="S571" s="45" t="str">
        <f>IF(ISBLANK(INNDATA!F616),"",IF(INNDATA!C33="Ja",(N571/Beregninger!L131),(N571/Beregninger!C143)))</f>
        <v/>
      </c>
      <c r="T571" s="46" t="str">
        <f>IF(ISBLANK(INNDATA!F616),"",IF(INNDATA!C33="Ja",(O571/Beregninger!L165),(O571/Beregninger!C177)))</f>
        <v/>
      </c>
      <c r="U571" s="82"/>
      <c r="V571" s="82"/>
      <c r="W571" s="82"/>
      <c r="X571" s="88"/>
    </row>
    <row r="572" spans="1:24" ht="11.25" customHeight="1">
      <c r="A572" s="88"/>
      <c r="B572" s="82"/>
      <c r="C572" s="84" t="str">
        <f>IF(ISBLANK(INNDATA!C617),"",INNDATA!C617)</f>
        <v/>
      </c>
      <c r="D572" s="213" t="str">
        <f>IF(ISBLANK(INNDATA!D617),"",INNDATA!D617)</f>
        <v>Avtrekk messe</v>
      </c>
      <c r="E572" s="214"/>
      <c r="F572" s="44" t="str">
        <f>IF(ISBLANK(INNDATA!F617),"",INNDATA!H617*INNDATA!F617)</f>
        <v/>
      </c>
      <c r="G572" s="45" t="str">
        <f>IF(ISBLANK(INNDATA!F617),"",INNDATA!J617*INNDATA!F617)</f>
        <v/>
      </c>
      <c r="H572" s="45" t="str">
        <f>IF(ISBLANK(INNDATA!F617),"",INNDATA!F617*INNDATA!L617)</f>
        <v/>
      </c>
      <c r="I572" s="45" t="str">
        <f>IF(ISBLANK(INNDATA!F617),"",INNDATA!F617*INNDATA!N617)</f>
        <v/>
      </c>
      <c r="J572" s="45" t="str">
        <f>IF(ISBLANK(INNDATA!F617),"",INNDATA!F617*INNDATA!P617)</f>
        <v/>
      </c>
      <c r="K572" s="44" t="str">
        <f>IF(ISBLANK(INNDATA!F617),"",F572*INNDATA!G617)</f>
        <v/>
      </c>
      <c r="L572" s="45" t="str">
        <f>IF(ISBLANK(INNDATA!F617),"",G572*INNDATA!I617)</f>
        <v/>
      </c>
      <c r="M572" s="45" t="str">
        <f>IF(ISBLANK(INNDATA!F617),"",H572*INNDATA!K617)</f>
        <v/>
      </c>
      <c r="N572" s="45" t="str">
        <f>IF(ISBLANK(INNDATA!F617),"",I572*INNDATA!M617)</f>
        <v/>
      </c>
      <c r="O572" s="45" t="str">
        <f>IF(ISBLANK(INNDATA!F617),"",J572*INNDATA!O617)</f>
        <v/>
      </c>
      <c r="P572" s="44" t="str">
        <f>IF(ISBLANK(INNDATA!F617),"",IF(INNDATA!C33="Ja",(K572/Beregninger!L29),(K572/Beregninger!C41)))</f>
        <v/>
      </c>
      <c r="Q572" s="45" t="str">
        <f>IF(ISBLANK(INNDATA!F617),"",IF(INNDATA!C33="Ja",(L572/Beregninger!L63),(L572/Beregninger!C75)))</f>
        <v/>
      </c>
      <c r="R572" s="45" t="str">
        <f>IF(ISBLANK(INNDATA!F617),"",IF(INNDATA!C33="Ja",(M572/Beregninger!L97),(M572/Beregninger!C109)))</f>
        <v/>
      </c>
      <c r="S572" s="45" t="str">
        <f>IF(ISBLANK(INNDATA!F617),"",IF(INNDATA!C33="Ja",(N572/Beregninger!L131),(N572/Beregninger!C143)))</f>
        <v/>
      </c>
      <c r="T572" s="46" t="str">
        <f>IF(ISBLANK(INNDATA!F617),"",IF(INNDATA!C33="Ja",(O572/Beregninger!L165),(O572/Beregninger!C177)))</f>
        <v/>
      </c>
      <c r="U572" s="82"/>
      <c r="V572" s="82"/>
      <c r="W572" s="82"/>
      <c r="X572" s="88"/>
    </row>
    <row r="573" spans="1:24" ht="11.25" customHeight="1">
      <c r="A573" s="88"/>
      <c r="B573" s="82"/>
      <c r="C573" s="84" t="str">
        <f>IF(ISBLANK(INNDATA!C618),"",INNDATA!C618)</f>
        <v/>
      </c>
      <c r="D573" s="213" t="str">
        <f>IF(ISBLANK(INNDATA!D618),"",INNDATA!D618)</f>
        <v>Tilførsel messe</v>
      </c>
      <c r="E573" s="214"/>
      <c r="F573" s="44" t="str">
        <f>IF(ISBLANK(INNDATA!F618),"",INNDATA!H618*INNDATA!F618)</f>
        <v/>
      </c>
      <c r="G573" s="45" t="str">
        <f>IF(ISBLANK(INNDATA!F618),"",INNDATA!J618*INNDATA!F618)</f>
        <v/>
      </c>
      <c r="H573" s="45" t="str">
        <f>IF(ISBLANK(INNDATA!F618),"",INNDATA!F618*INNDATA!L618)</f>
        <v/>
      </c>
      <c r="I573" s="45" t="str">
        <f>IF(ISBLANK(INNDATA!F618),"",INNDATA!F618*INNDATA!N618)</f>
        <v/>
      </c>
      <c r="J573" s="45" t="str">
        <f>IF(ISBLANK(INNDATA!F618),"",INNDATA!F618*INNDATA!P618)</f>
        <v/>
      </c>
      <c r="K573" s="44" t="str">
        <f>IF(ISBLANK(INNDATA!F618),"",F573*INNDATA!G618)</f>
        <v/>
      </c>
      <c r="L573" s="45" t="str">
        <f>IF(ISBLANK(INNDATA!F618),"",G573*INNDATA!I618)</f>
        <v/>
      </c>
      <c r="M573" s="45" t="str">
        <f>IF(ISBLANK(INNDATA!F618),"",H573*INNDATA!K618)</f>
        <v/>
      </c>
      <c r="N573" s="45" t="str">
        <f>IF(ISBLANK(INNDATA!F618),"",I573*INNDATA!M618)</f>
        <v/>
      </c>
      <c r="O573" s="45" t="str">
        <f>IF(ISBLANK(INNDATA!F618),"",J573*INNDATA!O618)</f>
        <v/>
      </c>
      <c r="P573" s="44" t="str">
        <f>IF(ISBLANK(INNDATA!F618),"",IF(INNDATA!C33="Ja",(K573/Beregninger!L29),(K573/Beregninger!C41)))</f>
        <v/>
      </c>
      <c r="Q573" s="45" t="str">
        <f>IF(ISBLANK(INNDATA!F618),"",IF(INNDATA!C33="Ja",(L573/Beregninger!L63),(L573/Beregninger!C75)))</f>
        <v/>
      </c>
      <c r="R573" s="45" t="str">
        <f>IF(ISBLANK(INNDATA!F618),"",IF(INNDATA!C33="Ja",(M573/Beregninger!L97),(M573/Beregninger!C109)))</f>
        <v/>
      </c>
      <c r="S573" s="45" t="str">
        <f>IF(ISBLANK(INNDATA!F618),"",IF(INNDATA!C33="Ja",(N573/Beregninger!L131),(N573/Beregninger!C143)))</f>
        <v/>
      </c>
      <c r="T573" s="46" t="str">
        <f>IF(ISBLANK(INNDATA!F618),"",IF(INNDATA!C33="Ja",(O573/Beregninger!L165),(O573/Beregninger!C177)))</f>
        <v/>
      </c>
      <c r="U573" s="82"/>
      <c r="V573" s="82"/>
      <c r="W573" s="82"/>
      <c r="X573" s="88"/>
    </row>
    <row r="574" spans="1:24" ht="11.25" customHeight="1">
      <c r="A574" s="88"/>
      <c r="B574" s="82"/>
      <c r="C574" s="84" t="str">
        <f>IF(ISBLANK(INNDATA!C619),"",INNDATA!C619)</f>
        <v/>
      </c>
      <c r="D574" s="213" t="str">
        <f>IF(ISBLANK(INNDATA!D619),"",INNDATA!D619)</f>
        <v>Tilførsel hospital</v>
      </c>
      <c r="E574" s="214"/>
      <c r="F574" s="44" t="str">
        <f>IF(ISBLANK(INNDATA!F619),"",INNDATA!H619*INNDATA!F619)</f>
        <v/>
      </c>
      <c r="G574" s="45" t="str">
        <f>IF(ISBLANK(INNDATA!F619),"",INNDATA!J619*INNDATA!F619)</f>
        <v/>
      </c>
      <c r="H574" s="45" t="str">
        <f>IF(ISBLANK(INNDATA!F619),"",INNDATA!F619*INNDATA!L619)</f>
        <v/>
      </c>
      <c r="I574" s="45" t="str">
        <f>IF(ISBLANK(INNDATA!F619),"",INNDATA!F619*INNDATA!N619)</f>
        <v/>
      </c>
      <c r="J574" s="45" t="str">
        <f>IF(ISBLANK(INNDATA!F619),"",INNDATA!F619*INNDATA!P619)</f>
        <v/>
      </c>
      <c r="K574" s="44" t="str">
        <f>IF(ISBLANK(INNDATA!F619),"",F574*INNDATA!G619)</f>
        <v/>
      </c>
      <c r="L574" s="45" t="str">
        <f>IF(ISBLANK(INNDATA!F619),"",G574*INNDATA!I619)</f>
        <v/>
      </c>
      <c r="M574" s="45" t="str">
        <f>IF(ISBLANK(INNDATA!F619),"",H574*INNDATA!K619)</f>
        <v/>
      </c>
      <c r="N574" s="45" t="str">
        <f>IF(ISBLANK(INNDATA!F619),"",I574*INNDATA!M619)</f>
        <v/>
      </c>
      <c r="O574" s="45" t="str">
        <f>IF(ISBLANK(INNDATA!F619),"",J574*INNDATA!O619)</f>
        <v/>
      </c>
      <c r="P574" s="44" t="str">
        <f>IF(ISBLANK(INNDATA!F619),"",IF(INNDATA!C33="Ja",(K574/Beregninger!L29),(K574/Beregninger!C41)))</f>
        <v/>
      </c>
      <c r="Q574" s="45" t="str">
        <f>IF(ISBLANK(INNDATA!F619),"",IF(INNDATA!C33="Ja",(L574/Beregninger!L63),(L574/Beregninger!C75)))</f>
        <v/>
      </c>
      <c r="R574" s="45" t="str">
        <f>IF(ISBLANK(INNDATA!F619),"",IF(INNDATA!C33="Ja",(M574/Beregninger!L97),(M574/Beregninger!C109)))</f>
        <v/>
      </c>
      <c r="S574" s="45" t="str">
        <f>IF(ISBLANK(INNDATA!F619),"",IF(INNDATA!C33="Ja",(N574/Beregninger!L131),(N574/Beregninger!C143)))</f>
        <v/>
      </c>
      <c r="T574" s="46" t="str">
        <f>IF(ISBLANK(INNDATA!F619),"",IF(INNDATA!C33="Ja",(O574/Beregninger!L165),(O574/Beregninger!C177)))</f>
        <v/>
      </c>
      <c r="U574" s="82"/>
      <c r="V574" s="82"/>
      <c r="W574" s="82"/>
      <c r="X574" s="88"/>
    </row>
    <row r="575" spans="1:24" ht="11.25" customHeight="1">
      <c r="A575" s="88"/>
      <c r="B575" s="82"/>
      <c r="C575" s="84" t="str">
        <f>IF(ISBLANK(INNDATA!C620),"",INNDATA!C620)</f>
        <v/>
      </c>
      <c r="D575" s="213" t="str">
        <f>IF(ISBLANK(INNDATA!D620),"",INNDATA!D620)</f>
        <v>Tilførsel fabrikk</v>
      </c>
      <c r="E575" s="214"/>
      <c r="F575" s="44" t="str">
        <f>IF(ISBLANK(INNDATA!F620),"",INNDATA!H620*INNDATA!F620)</f>
        <v/>
      </c>
      <c r="G575" s="45" t="str">
        <f>IF(ISBLANK(INNDATA!F620),"",INNDATA!J620*INNDATA!F620)</f>
        <v/>
      </c>
      <c r="H575" s="45" t="str">
        <f>IF(ISBLANK(INNDATA!F620),"",INNDATA!F620*INNDATA!L620)</f>
        <v/>
      </c>
      <c r="I575" s="45" t="str">
        <f>IF(ISBLANK(INNDATA!F620),"",INNDATA!F620*INNDATA!N620)</f>
        <v/>
      </c>
      <c r="J575" s="45" t="str">
        <f>IF(ISBLANK(INNDATA!F620),"",INNDATA!F620*INNDATA!P620)</f>
        <v/>
      </c>
      <c r="K575" s="44" t="str">
        <f>IF(ISBLANK(INNDATA!F620),"",F575*INNDATA!G620)</f>
        <v/>
      </c>
      <c r="L575" s="45" t="str">
        <f>IF(ISBLANK(INNDATA!F620),"",G575*INNDATA!I620)</f>
        <v/>
      </c>
      <c r="M575" s="45" t="str">
        <f>IF(ISBLANK(INNDATA!F620),"",H575*INNDATA!K620)</f>
        <v/>
      </c>
      <c r="N575" s="45" t="str">
        <f>IF(ISBLANK(INNDATA!F620),"",I575*INNDATA!M620)</f>
        <v/>
      </c>
      <c r="O575" s="45" t="str">
        <f>IF(ISBLANK(INNDATA!F620),"",J575*INNDATA!O620)</f>
        <v/>
      </c>
      <c r="P575" s="44" t="str">
        <f>IF(ISBLANK(INNDATA!F620),"",IF(INNDATA!C33="Ja",(K575/Beregninger!L29),(K575/Beregninger!C41)))</f>
        <v/>
      </c>
      <c r="Q575" s="45" t="str">
        <f>IF(ISBLANK(INNDATA!F620),"",IF(INNDATA!C33="Ja",(L575/Beregninger!L63),(L575/Beregninger!C75)))</f>
        <v/>
      </c>
      <c r="R575" s="45" t="str">
        <f>IF(ISBLANK(INNDATA!F620),"",IF(INNDATA!C33="Ja",(M575/Beregninger!L97),(M575/Beregninger!C109)))</f>
        <v/>
      </c>
      <c r="S575" s="45" t="str">
        <f>IF(ISBLANK(INNDATA!F620),"",IF(INNDATA!C33="Ja",(N575/Beregninger!L131),(N575/Beregninger!C143)))</f>
        <v/>
      </c>
      <c r="T575" s="46" t="str">
        <f>IF(ISBLANK(INNDATA!F620),"",IF(INNDATA!C33="Ja",(O575/Beregninger!L165),(O575/Beregninger!C177)))</f>
        <v/>
      </c>
      <c r="U575" s="82"/>
      <c r="V575" s="82"/>
      <c r="W575" s="82"/>
      <c r="X575" s="88"/>
    </row>
    <row r="576" spans="1:24" ht="11.25" customHeight="1">
      <c r="A576" s="88"/>
      <c r="B576" s="82"/>
      <c r="C576" s="84" t="str">
        <f>IF(ISBLANK(INNDATA!C621),"",INNDATA!C621)</f>
        <v>Fabrikk</v>
      </c>
      <c r="D576" s="213" t="str">
        <f>IF(ISBLANK(INNDATA!D621),"",INNDATA!D621)</f>
        <v>Sløye/skinne maskiner</v>
      </c>
      <c r="E576" s="214"/>
      <c r="F576" s="44" t="str">
        <f>IF(ISBLANK(INNDATA!F621),"",INNDATA!H621*INNDATA!F621)</f>
        <v/>
      </c>
      <c r="G576" s="45" t="str">
        <f>IF(ISBLANK(INNDATA!F621),"",INNDATA!J621*INNDATA!F621)</f>
        <v/>
      </c>
      <c r="H576" s="45" t="str">
        <f>IF(ISBLANK(INNDATA!F621),"",INNDATA!F621*INNDATA!L621)</f>
        <v/>
      </c>
      <c r="I576" s="45" t="str">
        <f>IF(ISBLANK(INNDATA!F621),"",INNDATA!F621*INNDATA!N621)</f>
        <v/>
      </c>
      <c r="J576" s="45" t="str">
        <f>IF(ISBLANK(INNDATA!F621),"",INNDATA!F621*INNDATA!P621)</f>
        <v/>
      </c>
      <c r="K576" s="44" t="str">
        <f>IF(ISBLANK(INNDATA!F621),"",F576*INNDATA!G621)</f>
        <v/>
      </c>
      <c r="L576" s="45" t="str">
        <f>IF(ISBLANK(INNDATA!F621),"",G576*INNDATA!I621)</f>
        <v/>
      </c>
      <c r="M576" s="45" t="str">
        <f>IF(ISBLANK(INNDATA!F621),"",H576*INNDATA!K621)</f>
        <v/>
      </c>
      <c r="N576" s="45" t="str">
        <f>IF(ISBLANK(INNDATA!F621),"",I576*INNDATA!M621)</f>
        <v/>
      </c>
      <c r="O576" s="45" t="str">
        <f>IF(ISBLANK(INNDATA!F621),"",J576*INNDATA!O621)</f>
        <v/>
      </c>
      <c r="P576" s="44" t="str">
        <f>IF(ISBLANK(INNDATA!F621),"",IF(INNDATA!C33="Ja",(K576/Beregninger!L29),(K576/Beregninger!C41)))</f>
        <v/>
      </c>
      <c r="Q576" s="45" t="str">
        <f>IF(ISBLANK(INNDATA!F621),"",IF(INNDATA!C33="Ja",(L576/Beregninger!L63),(L576/Beregninger!C75)))</f>
        <v/>
      </c>
      <c r="R576" s="45" t="str">
        <f>IF(ISBLANK(INNDATA!F621),"",IF(INNDATA!C33="Ja",(M576/Beregninger!L97),(M576/Beregninger!C109)))</f>
        <v/>
      </c>
      <c r="S576" s="45" t="str">
        <f>IF(ISBLANK(INNDATA!F621),"",IF(INNDATA!C33="Ja",(N576/Beregninger!L131),(N576/Beregninger!C143)))</f>
        <v/>
      </c>
      <c r="T576" s="46" t="str">
        <f>IF(ISBLANK(INNDATA!F621),"",IF(INNDATA!C33="Ja",(O576/Beregninger!L165),(O576/Beregninger!C177)))</f>
        <v/>
      </c>
      <c r="U576" s="82"/>
      <c r="V576" s="82"/>
      <c r="W576" s="82"/>
      <c r="X576" s="88"/>
    </row>
    <row r="577" spans="1:24" ht="11.25" customHeight="1">
      <c r="A577" s="88"/>
      <c r="B577" s="82"/>
      <c r="C577" s="84" t="str">
        <f>IF(ISBLANK(INNDATA!C622),"",INNDATA!C622)</f>
        <v>Rorhus</v>
      </c>
      <c r="D577" s="213" t="str">
        <f>IF(ISBLANK(INNDATA!D622),"",INNDATA!D622)</f>
        <v>Radar 1 og 2</v>
      </c>
      <c r="E577" s="214"/>
      <c r="F577" s="44" t="str">
        <f>IF(ISBLANK(INNDATA!F622),"",INNDATA!H622*INNDATA!F622)</f>
        <v/>
      </c>
      <c r="G577" s="45" t="str">
        <f>IF(ISBLANK(INNDATA!F622),"",INNDATA!J622*INNDATA!F622)</f>
        <v/>
      </c>
      <c r="H577" s="45" t="str">
        <f>IF(ISBLANK(INNDATA!F622),"",INNDATA!F622*INNDATA!L622)</f>
        <v/>
      </c>
      <c r="I577" s="45" t="str">
        <f>IF(ISBLANK(INNDATA!F622),"",INNDATA!F622*INNDATA!N622)</f>
        <v/>
      </c>
      <c r="J577" s="45" t="str">
        <f>IF(ISBLANK(INNDATA!F622),"",INNDATA!F622*INNDATA!P622)</f>
        <v/>
      </c>
      <c r="K577" s="44" t="str">
        <f>IF(ISBLANK(INNDATA!F622),"",F577*INNDATA!G622)</f>
        <v/>
      </c>
      <c r="L577" s="45" t="str">
        <f>IF(ISBLANK(INNDATA!F622),"",G577*INNDATA!I622)</f>
        <v/>
      </c>
      <c r="M577" s="45" t="str">
        <f>IF(ISBLANK(INNDATA!F622),"",H577*INNDATA!K622)</f>
        <v/>
      </c>
      <c r="N577" s="45" t="str">
        <f>IF(ISBLANK(INNDATA!F622),"",I577*INNDATA!M622)</f>
        <v/>
      </c>
      <c r="O577" s="45" t="str">
        <f>IF(ISBLANK(INNDATA!F622),"",J577*INNDATA!O622)</f>
        <v/>
      </c>
      <c r="P577" s="44" t="str">
        <f>IF(ISBLANK(INNDATA!F622),"",IF(INNDATA!C33="Ja",(K577/Beregninger!L29),(K577/Beregninger!C41)))</f>
        <v/>
      </c>
      <c r="Q577" s="45" t="str">
        <f>IF(ISBLANK(INNDATA!F622),"",IF(INNDATA!C33="Ja",(L577/Beregninger!L63),(L577/Beregninger!C75)))</f>
        <v/>
      </c>
      <c r="R577" s="45" t="str">
        <f>IF(ISBLANK(INNDATA!F622),"",IF(INNDATA!C33="Ja",(M577/Beregninger!L97),(M577/Beregninger!C109)))</f>
        <v/>
      </c>
      <c r="S577" s="45" t="str">
        <f>IF(ISBLANK(INNDATA!F622),"",IF(INNDATA!C33="Ja",(N577/Beregninger!L131),(N577/Beregninger!C143)))</f>
        <v/>
      </c>
      <c r="T577" s="46" t="str">
        <f>IF(ISBLANK(INNDATA!F622),"",IF(INNDATA!C33="Ja",(O577/Beregninger!L165),(O577/Beregninger!C177)))</f>
        <v/>
      </c>
      <c r="U577" s="82"/>
      <c r="V577" s="82"/>
      <c r="W577" s="82"/>
      <c r="X577" s="88"/>
    </row>
    <row r="578" spans="1:24" ht="11.25" customHeight="1">
      <c r="A578" s="88"/>
      <c r="B578" s="82"/>
      <c r="C578" s="84" t="str">
        <f>IF(ISBLANK(INNDATA!C623),"",INNDATA!C623)</f>
        <v/>
      </c>
      <c r="D578" s="213" t="str">
        <f>IF(ISBLANK(INNDATA!D623),"",INNDATA!D623)</f>
        <v/>
      </c>
      <c r="E578" s="214"/>
      <c r="F578" s="44" t="str">
        <f>IF(ISBLANK(INNDATA!F623),"",INNDATA!H623*INNDATA!F623)</f>
        <v/>
      </c>
      <c r="G578" s="45" t="str">
        <f>IF(ISBLANK(INNDATA!F623),"",INNDATA!J623*INNDATA!F623)</f>
        <v/>
      </c>
      <c r="H578" s="45" t="str">
        <f>IF(ISBLANK(INNDATA!F623),"",INNDATA!F623*INNDATA!L623)</f>
        <v/>
      </c>
      <c r="I578" s="45" t="str">
        <f>IF(ISBLANK(INNDATA!F623),"",INNDATA!F623*INNDATA!N623)</f>
        <v/>
      </c>
      <c r="J578" s="45" t="str">
        <f>IF(ISBLANK(INNDATA!F623),"",INNDATA!F623*INNDATA!P623)</f>
        <v/>
      </c>
      <c r="K578" s="44" t="str">
        <f>IF(ISBLANK(INNDATA!F623),"",F578*INNDATA!G623)</f>
        <v/>
      </c>
      <c r="L578" s="45" t="str">
        <f>IF(ISBLANK(INNDATA!F623),"",G578*INNDATA!I623)</f>
        <v/>
      </c>
      <c r="M578" s="45" t="str">
        <f>IF(ISBLANK(INNDATA!F623),"",H578*INNDATA!K623)</f>
        <v/>
      </c>
      <c r="N578" s="45" t="str">
        <f>IF(ISBLANK(INNDATA!F623),"",I578*INNDATA!M623)</f>
        <v/>
      </c>
      <c r="O578" s="45" t="str">
        <f>IF(ISBLANK(INNDATA!F623),"",J578*INNDATA!O623)</f>
        <v/>
      </c>
      <c r="P578" s="44" t="str">
        <f>IF(ISBLANK(INNDATA!F623),"",IF(INNDATA!C33="Ja",(K578/Beregninger!L29),(K578/Beregninger!C41)))</f>
        <v/>
      </c>
      <c r="Q578" s="45" t="str">
        <f>IF(ISBLANK(INNDATA!F623),"",IF(INNDATA!C33="Ja",(L578/Beregninger!L63),(L578/Beregninger!C75)))</f>
        <v/>
      </c>
      <c r="R578" s="45" t="str">
        <f>IF(ISBLANK(INNDATA!F623),"",IF(INNDATA!C33="Ja",(M578/Beregninger!L97),(M578/Beregninger!C109)))</f>
        <v/>
      </c>
      <c r="S578" s="45" t="str">
        <f>IF(ISBLANK(INNDATA!F623),"",IF(INNDATA!C33="Ja",(N578/Beregninger!L131),(N578/Beregninger!C143)))</f>
        <v/>
      </c>
      <c r="T578" s="46" t="str">
        <f>IF(ISBLANK(INNDATA!F623),"",IF(INNDATA!C33="Ja",(O578/Beregninger!L165),(O578/Beregninger!C177)))</f>
        <v/>
      </c>
      <c r="U578" s="82"/>
      <c r="V578" s="82"/>
      <c r="W578" s="82"/>
      <c r="X578" s="88"/>
    </row>
    <row r="579" spans="1:24" ht="11.25" customHeight="1">
      <c r="A579" s="88"/>
      <c r="B579" s="82"/>
      <c r="C579" s="84" t="str">
        <f>IF(ISBLANK(INNDATA!C624),"",INNDATA!C624)</f>
        <v/>
      </c>
      <c r="D579" s="213" t="str">
        <f>IF(ISBLANK(INNDATA!D624),"",INNDATA!D624)</f>
        <v/>
      </c>
      <c r="E579" s="214"/>
      <c r="F579" s="44" t="str">
        <f>IF(ISBLANK(INNDATA!F624),"",INNDATA!H624*INNDATA!F624)</f>
        <v/>
      </c>
      <c r="G579" s="45" t="str">
        <f>IF(ISBLANK(INNDATA!F624),"",INNDATA!J624*INNDATA!F624)</f>
        <v/>
      </c>
      <c r="H579" s="45" t="str">
        <f>IF(ISBLANK(INNDATA!F624),"",INNDATA!F624*INNDATA!L624)</f>
        <v/>
      </c>
      <c r="I579" s="45" t="str">
        <f>IF(ISBLANK(INNDATA!F624),"",INNDATA!F624*INNDATA!N624)</f>
        <v/>
      </c>
      <c r="J579" s="45" t="str">
        <f>IF(ISBLANK(INNDATA!F624),"",INNDATA!F624*INNDATA!P624)</f>
        <v/>
      </c>
      <c r="K579" s="44" t="str">
        <f>IF(ISBLANK(INNDATA!F624),"",F579*INNDATA!G624)</f>
        <v/>
      </c>
      <c r="L579" s="45" t="str">
        <f>IF(ISBLANK(INNDATA!F624),"",G579*INNDATA!I624)</f>
        <v/>
      </c>
      <c r="M579" s="45" t="str">
        <f>IF(ISBLANK(INNDATA!F624),"",H579*INNDATA!K624)</f>
        <v/>
      </c>
      <c r="N579" s="45" t="str">
        <f>IF(ISBLANK(INNDATA!F624),"",I579*INNDATA!M624)</f>
        <v/>
      </c>
      <c r="O579" s="45" t="str">
        <f>IF(ISBLANK(INNDATA!F624),"",J579*INNDATA!O624)</f>
        <v/>
      </c>
      <c r="P579" s="44" t="str">
        <f>IF(ISBLANK(INNDATA!F624),"",IF(INNDATA!C33="Ja",(K579/Beregninger!L29),(K579/Beregninger!C41)))</f>
        <v/>
      </c>
      <c r="Q579" s="45" t="str">
        <f>IF(ISBLANK(INNDATA!F624),"",IF(INNDATA!C33="Ja",(L579/Beregninger!L63),(L579/Beregninger!C75)))</f>
        <v/>
      </c>
      <c r="R579" s="45" t="str">
        <f>IF(ISBLANK(INNDATA!F624),"",IF(INNDATA!C33="Ja",(M579/Beregninger!L97),(M579/Beregninger!C109)))</f>
        <v/>
      </c>
      <c r="S579" s="45" t="str">
        <f>IF(ISBLANK(INNDATA!F624),"",IF(INNDATA!C33="Ja",(N579/Beregninger!L131),(N579/Beregninger!C143)))</f>
        <v/>
      </c>
      <c r="T579" s="46" t="str">
        <f>IF(ISBLANK(INNDATA!F624),"",IF(INNDATA!C33="Ja",(O579/Beregninger!L165),(O579/Beregninger!C177)))</f>
        <v/>
      </c>
      <c r="U579" s="82"/>
      <c r="V579" s="82"/>
      <c r="W579" s="82"/>
      <c r="X579" s="88"/>
    </row>
    <row r="580" spans="1:24" ht="11.25" customHeight="1">
      <c r="A580" s="88"/>
      <c r="B580" s="82"/>
      <c r="C580" s="84" t="str">
        <f>IF(ISBLANK(INNDATA!C625),"",INNDATA!C625)</f>
        <v/>
      </c>
      <c r="D580" s="213" t="str">
        <f>IF(ISBLANK(INNDATA!D625),"",INNDATA!D625)</f>
        <v/>
      </c>
      <c r="E580" s="214"/>
      <c r="F580" s="44" t="str">
        <f>IF(ISBLANK(INNDATA!F625),"",INNDATA!H625*INNDATA!F625)</f>
        <v/>
      </c>
      <c r="G580" s="45" t="str">
        <f>IF(ISBLANK(INNDATA!F625),"",INNDATA!J625*INNDATA!F625)</f>
        <v/>
      </c>
      <c r="H580" s="45" t="str">
        <f>IF(ISBLANK(INNDATA!F625),"",INNDATA!F625*INNDATA!L625)</f>
        <v/>
      </c>
      <c r="I580" s="45" t="str">
        <f>IF(ISBLANK(INNDATA!F625),"",INNDATA!F625*INNDATA!N625)</f>
        <v/>
      </c>
      <c r="J580" s="45" t="str">
        <f>IF(ISBLANK(INNDATA!F625),"",INNDATA!F625*INNDATA!P625)</f>
        <v/>
      </c>
      <c r="K580" s="44" t="str">
        <f>IF(ISBLANK(INNDATA!F625),"",F580*INNDATA!G625)</f>
        <v/>
      </c>
      <c r="L580" s="45" t="str">
        <f>IF(ISBLANK(INNDATA!F625),"",G580*INNDATA!I625)</f>
        <v/>
      </c>
      <c r="M580" s="45" t="str">
        <f>IF(ISBLANK(INNDATA!F625),"",H580*INNDATA!K625)</f>
        <v/>
      </c>
      <c r="N580" s="45" t="str">
        <f>IF(ISBLANK(INNDATA!F625),"",I580*INNDATA!M625)</f>
        <v/>
      </c>
      <c r="O580" s="45" t="str">
        <f>IF(ISBLANK(INNDATA!F625),"",J580*INNDATA!O625)</f>
        <v/>
      </c>
      <c r="P580" s="44" t="str">
        <f>IF(ISBLANK(INNDATA!F625),"",IF(INNDATA!C33="Ja",(K580/Beregninger!L29),(K580/Beregninger!C41)))</f>
        <v/>
      </c>
      <c r="Q580" s="45" t="str">
        <f>IF(ISBLANK(INNDATA!F625),"",IF(INNDATA!C33="Ja",(L580/Beregninger!L63),(L580/Beregninger!C75)))</f>
        <v/>
      </c>
      <c r="R580" s="45" t="str">
        <f>IF(ISBLANK(INNDATA!F625),"",IF(INNDATA!C33="Ja",(M580/Beregninger!L97),(M580/Beregninger!C109)))</f>
        <v/>
      </c>
      <c r="S580" s="45" t="str">
        <f>IF(ISBLANK(INNDATA!F625),"",IF(INNDATA!C33="Ja",(N580/Beregninger!L131),(N580/Beregninger!C143)))</f>
        <v/>
      </c>
      <c r="T580" s="46" t="str">
        <f>IF(ISBLANK(INNDATA!F625),"",IF(INNDATA!C33="Ja",(O580/Beregninger!L165),(O580/Beregninger!C177)))</f>
        <v/>
      </c>
      <c r="U580" s="82"/>
      <c r="V580" s="82"/>
      <c r="W580" s="82"/>
      <c r="X580" s="88"/>
    </row>
    <row r="581" spans="1:24" ht="11.25" customHeight="1">
      <c r="A581" s="88"/>
      <c r="B581" s="82"/>
      <c r="C581" s="84" t="str">
        <f>IF(ISBLANK(INNDATA!C626),"",INNDATA!C626)</f>
        <v/>
      </c>
      <c r="D581" s="213" t="str">
        <f>IF(ISBLANK(INNDATA!D626),"",INNDATA!D626)</f>
        <v/>
      </c>
      <c r="E581" s="214"/>
      <c r="F581" s="44" t="str">
        <f>IF(ISBLANK(INNDATA!F626),"",INNDATA!H626*INNDATA!F626)</f>
        <v/>
      </c>
      <c r="G581" s="45" t="str">
        <f>IF(ISBLANK(INNDATA!F626),"",INNDATA!J626*INNDATA!F626)</f>
        <v/>
      </c>
      <c r="H581" s="45" t="str">
        <f>IF(ISBLANK(INNDATA!F626),"",INNDATA!F626*INNDATA!L626)</f>
        <v/>
      </c>
      <c r="I581" s="45" t="str">
        <f>IF(ISBLANK(INNDATA!F626),"",INNDATA!F626*INNDATA!N626)</f>
        <v/>
      </c>
      <c r="J581" s="45" t="str">
        <f>IF(ISBLANK(INNDATA!F626),"",INNDATA!F626*INNDATA!P626)</f>
        <v/>
      </c>
      <c r="K581" s="44" t="str">
        <f>IF(ISBLANK(INNDATA!F626),"",F581*INNDATA!G626)</f>
        <v/>
      </c>
      <c r="L581" s="45" t="str">
        <f>IF(ISBLANK(INNDATA!F626),"",G581*INNDATA!I626)</f>
        <v/>
      </c>
      <c r="M581" s="45" t="str">
        <f>IF(ISBLANK(INNDATA!F626),"",H581*INNDATA!K626)</f>
        <v/>
      </c>
      <c r="N581" s="45" t="str">
        <f>IF(ISBLANK(INNDATA!F626),"",I581*INNDATA!M626)</f>
        <v/>
      </c>
      <c r="O581" s="45" t="str">
        <f>IF(ISBLANK(INNDATA!F626),"",J581*INNDATA!O626)</f>
        <v/>
      </c>
      <c r="P581" s="44" t="str">
        <f>IF(ISBLANK(INNDATA!F626),"",IF(INNDATA!C33="Ja",(K581/Beregninger!L29),(K581/Beregninger!C41)))</f>
        <v/>
      </c>
      <c r="Q581" s="45" t="str">
        <f>IF(ISBLANK(INNDATA!F626),"",IF(INNDATA!C33="Ja",(L581/Beregninger!L63),(L581/Beregninger!C75)))</f>
        <v/>
      </c>
      <c r="R581" s="45" t="str">
        <f>IF(ISBLANK(INNDATA!F626),"",IF(INNDATA!C33="Ja",(M581/Beregninger!L97),(M581/Beregninger!C109)))</f>
        <v/>
      </c>
      <c r="S581" s="45" t="str">
        <f>IF(ISBLANK(INNDATA!F626),"",IF(INNDATA!C33="Ja",(N581/Beregninger!L131),(N581/Beregninger!C143)))</f>
        <v/>
      </c>
      <c r="T581" s="46" t="str">
        <f>IF(ISBLANK(INNDATA!F626),"",IF(INNDATA!C33="Ja",(O581/Beregninger!L165),(O581/Beregninger!C177)))</f>
        <v/>
      </c>
      <c r="U581" s="82"/>
      <c r="V581" s="82"/>
      <c r="W581" s="82"/>
      <c r="X581" s="88"/>
    </row>
    <row r="582" spans="1:24" ht="11.25" customHeight="1">
      <c r="A582" s="88"/>
      <c r="B582" s="82"/>
      <c r="C582" s="84" t="str">
        <f>IF(ISBLANK(INNDATA!C627),"",INNDATA!C627)</f>
        <v/>
      </c>
      <c r="D582" s="213" t="str">
        <f>IF(ISBLANK(INNDATA!D627),"",INNDATA!D627)</f>
        <v/>
      </c>
      <c r="E582" s="214"/>
      <c r="F582" s="44" t="str">
        <f>IF(ISBLANK(INNDATA!F627),"",INNDATA!H627*INNDATA!F627)</f>
        <v/>
      </c>
      <c r="G582" s="45" t="str">
        <f>IF(ISBLANK(INNDATA!F627),"",INNDATA!J627*INNDATA!F627)</f>
        <v/>
      </c>
      <c r="H582" s="45" t="str">
        <f>IF(ISBLANK(INNDATA!F627),"",INNDATA!F627*INNDATA!L627)</f>
        <v/>
      </c>
      <c r="I582" s="45" t="str">
        <f>IF(ISBLANK(INNDATA!F627),"",INNDATA!F627*INNDATA!N627)</f>
        <v/>
      </c>
      <c r="J582" s="45" t="str">
        <f>IF(ISBLANK(INNDATA!F627),"",INNDATA!F627*INNDATA!P627)</f>
        <v/>
      </c>
      <c r="K582" s="44" t="str">
        <f>IF(ISBLANK(INNDATA!F627),"",F582*INNDATA!G627)</f>
        <v/>
      </c>
      <c r="L582" s="45" t="str">
        <f>IF(ISBLANK(INNDATA!F627),"",G582*INNDATA!I627)</f>
        <v/>
      </c>
      <c r="M582" s="45" t="str">
        <f>IF(ISBLANK(INNDATA!F627),"",H582*INNDATA!K627)</f>
        <v/>
      </c>
      <c r="N582" s="45" t="str">
        <f>IF(ISBLANK(INNDATA!F627),"",I582*INNDATA!M627)</f>
        <v/>
      </c>
      <c r="O582" s="45" t="str">
        <f>IF(ISBLANK(INNDATA!F627),"",J582*INNDATA!O627)</f>
        <v/>
      </c>
      <c r="P582" s="44" t="str">
        <f>IF(ISBLANK(INNDATA!F627),"",IF(INNDATA!C33="Ja",(K582/Beregninger!L29),(K582/Beregninger!C41)))</f>
        <v/>
      </c>
      <c r="Q582" s="45" t="str">
        <f>IF(ISBLANK(INNDATA!F627),"",IF(INNDATA!C33="Ja",(L582/Beregninger!L63),(L582/Beregninger!C75)))</f>
        <v/>
      </c>
      <c r="R582" s="45" t="str">
        <f>IF(ISBLANK(INNDATA!F627),"",IF(INNDATA!C33="Ja",(M582/Beregninger!L97),(M582/Beregninger!C109)))</f>
        <v/>
      </c>
      <c r="S582" s="45" t="str">
        <f>IF(ISBLANK(INNDATA!F627),"",IF(INNDATA!C33="Ja",(N582/Beregninger!L131),(N582/Beregninger!C143)))</f>
        <v/>
      </c>
      <c r="T582" s="46" t="str">
        <f>IF(ISBLANK(INNDATA!F627),"",IF(INNDATA!C33="Ja",(O582/Beregninger!L165),(O582/Beregninger!C177)))</f>
        <v/>
      </c>
      <c r="U582" s="82"/>
      <c r="V582" s="82"/>
      <c r="W582" s="82"/>
      <c r="X582" s="88"/>
    </row>
    <row r="583" spans="1:24" ht="11.25" customHeight="1">
      <c r="A583" s="88"/>
      <c r="B583" s="82"/>
      <c r="C583" s="84" t="str">
        <f>IF(ISBLANK(INNDATA!C628),"",INNDATA!C628)</f>
        <v/>
      </c>
      <c r="D583" s="213" t="str">
        <f>IF(ISBLANK(INNDATA!D628),"",INNDATA!D628)</f>
        <v/>
      </c>
      <c r="E583" s="214"/>
      <c r="F583" s="44" t="str">
        <f>IF(ISBLANK(INNDATA!F628),"",INNDATA!H628*INNDATA!F628)</f>
        <v/>
      </c>
      <c r="G583" s="45" t="str">
        <f>IF(ISBLANK(INNDATA!F628),"",INNDATA!J628*INNDATA!F628)</f>
        <v/>
      </c>
      <c r="H583" s="45" t="str">
        <f>IF(ISBLANK(INNDATA!F628),"",INNDATA!F628*INNDATA!L628)</f>
        <v/>
      </c>
      <c r="I583" s="45" t="str">
        <f>IF(ISBLANK(INNDATA!F628),"",INNDATA!F628*INNDATA!N628)</f>
        <v/>
      </c>
      <c r="J583" s="45" t="str">
        <f>IF(ISBLANK(INNDATA!F628),"",INNDATA!F628*INNDATA!P628)</f>
        <v/>
      </c>
      <c r="K583" s="44" t="str">
        <f>IF(ISBLANK(INNDATA!F628),"",F583*INNDATA!G628)</f>
        <v/>
      </c>
      <c r="L583" s="45" t="str">
        <f>IF(ISBLANK(INNDATA!F628),"",G583*INNDATA!I628)</f>
        <v/>
      </c>
      <c r="M583" s="45" t="str">
        <f>IF(ISBLANK(INNDATA!F628),"",H583*INNDATA!K628)</f>
        <v/>
      </c>
      <c r="N583" s="45" t="str">
        <f>IF(ISBLANK(INNDATA!F628),"",I583*INNDATA!M628)</f>
        <v/>
      </c>
      <c r="O583" s="45" t="str">
        <f>IF(ISBLANK(INNDATA!F628),"",J583*INNDATA!O628)</f>
        <v/>
      </c>
      <c r="P583" s="44" t="str">
        <f>IF(ISBLANK(INNDATA!F628),"",IF(INNDATA!C33="Ja",(K583/Beregninger!L29),(K583/Beregninger!C41)))</f>
        <v/>
      </c>
      <c r="Q583" s="45" t="str">
        <f>IF(ISBLANK(INNDATA!F628),"",IF(INNDATA!C33="Ja",(L583/Beregninger!L63),(L583/Beregninger!C75)))</f>
        <v/>
      </c>
      <c r="R583" s="45" t="str">
        <f>IF(ISBLANK(INNDATA!F628),"",IF(INNDATA!C33="Ja",(M583/Beregninger!L97),(M583/Beregninger!C109)))</f>
        <v/>
      </c>
      <c r="S583" s="45" t="str">
        <f>IF(ISBLANK(INNDATA!F628),"",IF(INNDATA!C33="Ja",(N583/Beregninger!L131),(N583/Beregninger!C143)))</f>
        <v/>
      </c>
      <c r="T583" s="46" t="str">
        <f>IF(ISBLANK(INNDATA!F628),"",IF(INNDATA!C33="Ja",(O583/Beregninger!L165),(O583/Beregninger!C177)))</f>
        <v/>
      </c>
      <c r="U583" s="82"/>
      <c r="V583" s="82"/>
      <c r="W583" s="82"/>
      <c r="X583" s="88"/>
    </row>
    <row r="584" spans="1:24" ht="11.25" customHeight="1">
      <c r="A584" s="88"/>
      <c r="B584" s="82"/>
      <c r="C584" s="84" t="str">
        <f>IF(ISBLANK(INNDATA!C629),"",INNDATA!C629)</f>
        <v/>
      </c>
      <c r="D584" s="213" t="str">
        <f>IF(ISBLANK(INNDATA!D629),"",INNDATA!D629)</f>
        <v/>
      </c>
      <c r="E584" s="214"/>
      <c r="F584" s="44" t="str">
        <f>IF(ISBLANK(INNDATA!F629),"",INNDATA!H629*INNDATA!F629)</f>
        <v/>
      </c>
      <c r="G584" s="45" t="str">
        <f>IF(ISBLANK(INNDATA!F629),"",INNDATA!J629*INNDATA!F629)</f>
        <v/>
      </c>
      <c r="H584" s="45" t="str">
        <f>IF(ISBLANK(INNDATA!F629),"",INNDATA!F629*INNDATA!L629)</f>
        <v/>
      </c>
      <c r="I584" s="45" t="str">
        <f>IF(ISBLANK(INNDATA!F629),"",INNDATA!F629*INNDATA!N629)</f>
        <v/>
      </c>
      <c r="J584" s="45" t="str">
        <f>IF(ISBLANK(INNDATA!F629),"",INNDATA!F629*INNDATA!P629)</f>
        <v/>
      </c>
      <c r="K584" s="44" t="str">
        <f>IF(ISBLANK(INNDATA!F629),"",F584*INNDATA!G629)</f>
        <v/>
      </c>
      <c r="L584" s="45" t="str">
        <f>IF(ISBLANK(INNDATA!F629),"",G584*INNDATA!I629)</f>
        <v/>
      </c>
      <c r="M584" s="45" t="str">
        <f>IF(ISBLANK(INNDATA!F629),"",H584*INNDATA!K629)</f>
        <v/>
      </c>
      <c r="N584" s="45" t="str">
        <f>IF(ISBLANK(INNDATA!F629),"",I584*INNDATA!M629)</f>
        <v/>
      </c>
      <c r="O584" s="45" t="str">
        <f>IF(ISBLANK(INNDATA!F629),"",J584*INNDATA!O629)</f>
        <v/>
      </c>
      <c r="P584" s="44" t="str">
        <f>IF(ISBLANK(INNDATA!F629),"",IF(INNDATA!C33="Ja",(K584/Beregninger!L29),(K584/Beregninger!C41)))</f>
        <v/>
      </c>
      <c r="Q584" s="45" t="str">
        <f>IF(ISBLANK(INNDATA!F629),"",IF(INNDATA!C33="Ja",(L584/Beregninger!L63),(L584/Beregninger!C75)))</f>
        <v/>
      </c>
      <c r="R584" s="45" t="str">
        <f>IF(ISBLANK(INNDATA!F629),"",IF(INNDATA!C33="Ja",(M584/Beregninger!L97),(M584/Beregninger!C109)))</f>
        <v/>
      </c>
      <c r="S584" s="45" t="str">
        <f>IF(ISBLANK(INNDATA!F629),"",IF(INNDATA!C33="Ja",(N584/Beregninger!L131),(N584/Beregninger!C143)))</f>
        <v/>
      </c>
      <c r="T584" s="46" t="str">
        <f>IF(ISBLANK(INNDATA!F629),"",IF(INNDATA!C33="Ja",(O584/Beregninger!L165),(O584/Beregninger!C177)))</f>
        <v/>
      </c>
      <c r="U584" s="82"/>
      <c r="V584" s="82"/>
      <c r="W584" s="82"/>
      <c r="X584" s="88"/>
    </row>
    <row r="585" spans="1:24" ht="11.25" customHeight="1">
      <c r="A585" s="88"/>
      <c r="B585" s="82"/>
      <c r="C585" s="84" t="str">
        <f>IF(ISBLANK(INNDATA!C630),"",INNDATA!C630)</f>
        <v/>
      </c>
      <c r="D585" s="213" t="str">
        <f>IF(ISBLANK(INNDATA!D630),"",INNDATA!D630)</f>
        <v/>
      </c>
      <c r="E585" s="214"/>
      <c r="F585" s="44" t="str">
        <f>IF(ISBLANK(INNDATA!F630),"",INNDATA!H630*INNDATA!F630)</f>
        <v/>
      </c>
      <c r="G585" s="45" t="str">
        <f>IF(ISBLANK(INNDATA!F630),"",INNDATA!J630*INNDATA!F630)</f>
        <v/>
      </c>
      <c r="H585" s="45" t="str">
        <f>IF(ISBLANK(INNDATA!F630),"",INNDATA!F630*INNDATA!L630)</f>
        <v/>
      </c>
      <c r="I585" s="45" t="str">
        <f>IF(ISBLANK(INNDATA!F630),"",INNDATA!F630*INNDATA!N630)</f>
        <v/>
      </c>
      <c r="J585" s="45" t="str">
        <f>IF(ISBLANK(INNDATA!F630),"",INNDATA!F630*INNDATA!P630)</f>
        <v/>
      </c>
      <c r="K585" s="44" t="str">
        <f>IF(ISBLANK(INNDATA!F630),"",F585*INNDATA!G630)</f>
        <v/>
      </c>
      <c r="L585" s="45" t="str">
        <f>IF(ISBLANK(INNDATA!F630),"",G585*INNDATA!I630)</f>
        <v/>
      </c>
      <c r="M585" s="45" t="str">
        <f>IF(ISBLANK(INNDATA!F630),"",H585*INNDATA!K630)</f>
        <v/>
      </c>
      <c r="N585" s="45" t="str">
        <f>IF(ISBLANK(INNDATA!F630),"",I585*INNDATA!M630)</f>
        <v/>
      </c>
      <c r="O585" s="45" t="str">
        <f>IF(ISBLANK(INNDATA!F630),"",J585*INNDATA!O630)</f>
        <v/>
      </c>
      <c r="P585" s="44" t="str">
        <f>IF(ISBLANK(INNDATA!F630),"",IF(INNDATA!C33="Ja",(K585/Beregninger!L29),(K585/Beregninger!C41)))</f>
        <v/>
      </c>
      <c r="Q585" s="45" t="str">
        <f>IF(ISBLANK(INNDATA!F630),"",IF(INNDATA!C33="Ja",(L585/Beregninger!L63),(L585/Beregninger!C75)))</f>
        <v/>
      </c>
      <c r="R585" s="45" t="str">
        <f>IF(ISBLANK(INNDATA!F630),"",IF(INNDATA!C33="Ja",(M585/Beregninger!L97),(M585/Beregninger!C109)))</f>
        <v/>
      </c>
      <c r="S585" s="45" t="str">
        <f>IF(ISBLANK(INNDATA!F630),"",IF(INNDATA!C33="Ja",(N585/Beregninger!L131),(N585/Beregninger!C143)))</f>
        <v/>
      </c>
      <c r="T585" s="46" t="str">
        <f>IF(ISBLANK(INNDATA!F630),"",IF(INNDATA!C33="Ja",(O585/Beregninger!L165),(O585/Beregninger!C177)))</f>
        <v/>
      </c>
      <c r="U585" s="82"/>
      <c r="V585" s="82"/>
      <c r="W585" s="82"/>
      <c r="X585" s="88"/>
    </row>
    <row r="586" spans="1:24" ht="11.25" customHeight="1">
      <c r="A586" s="88"/>
      <c r="B586" s="82"/>
      <c r="C586" s="84" t="str">
        <f>IF(ISBLANK(INNDATA!C631),"",INNDATA!C631)</f>
        <v/>
      </c>
      <c r="D586" s="213" t="str">
        <f>IF(ISBLANK(INNDATA!D631),"",INNDATA!D631)</f>
        <v/>
      </c>
      <c r="E586" s="214"/>
      <c r="F586" s="44" t="str">
        <f>IF(ISBLANK(INNDATA!F631),"",INNDATA!H631*INNDATA!F631)</f>
        <v/>
      </c>
      <c r="G586" s="45" t="str">
        <f>IF(ISBLANK(INNDATA!F631),"",INNDATA!J631*INNDATA!F631)</f>
        <v/>
      </c>
      <c r="H586" s="45" t="str">
        <f>IF(ISBLANK(INNDATA!F631),"",INNDATA!F631*INNDATA!L631)</f>
        <v/>
      </c>
      <c r="I586" s="45" t="str">
        <f>IF(ISBLANK(INNDATA!F631),"",INNDATA!F631*INNDATA!N631)</f>
        <v/>
      </c>
      <c r="J586" s="45" t="str">
        <f>IF(ISBLANK(INNDATA!F631),"",INNDATA!F631*INNDATA!P631)</f>
        <v/>
      </c>
      <c r="K586" s="44" t="str">
        <f>IF(ISBLANK(INNDATA!F631),"",F586*INNDATA!G631)</f>
        <v/>
      </c>
      <c r="L586" s="45" t="str">
        <f>IF(ISBLANK(INNDATA!F631),"",G586*INNDATA!I631)</f>
        <v/>
      </c>
      <c r="M586" s="45" t="str">
        <f>IF(ISBLANK(INNDATA!F631),"",H586*INNDATA!K631)</f>
        <v/>
      </c>
      <c r="N586" s="45" t="str">
        <f>IF(ISBLANK(INNDATA!F631),"",I586*INNDATA!M631)</f>
        <v/>
      </c>
      <c r="O586" s="45" t="str">
        <f>IF(ISBLANK(INNDATA!F631),"",J586*INNDATA!O631)</f>
        <v/>
      </c>
      <c r="P586" s="44" t="str">
        <f>IF(ISBLANK(INNDATA!F631),"",IF(INNDATA!C33="Ja",(K586/Beregninger!L29),(K586/Beregninger!C41)))</f>
        <v/>
      </c>
      <c r="Q586" s="45" t="str">
        <f>IF(ISBLANK(INNDATA!F631),"",IF(INNDATA!C33="Ja",(L586/Beregninger!L63),(L586/Beregninger!C75)))</f>
        <v/>
      </c>
      <c r="R586" s="45" t="str">
        <f>IF(ISBLANK(INNDATA!F631),"",IF(INNDATA!C33="Ja",(M586/Beregninger!L97),(M586/Beregninger!C109)))</f>
        <v/>
      </c>
      <c r="S586" s="45" t="str">
        <f>IF(ISBLANK(INNDATA!F631),"",IF(INNDATA!C33="Ja",(N586/Beregninger!L131),(N586/Beregninger!C143)))</f>
        <v/>
      </c>
      <c r="T586" s="46" t="str">
        <f>IF(ISBLANK(INNDATA!F631),"",IF(INNDATA!C33="Ja",(O586/Beregninger!L165),(O586/Beregninger!C177)))</f>
        <v/>
      </c>
      <c r="U586" s="82"/>
      <c r="V586" s="82"/>
      <c r="W586" s="82"/>
      <c r="X586" s="88"/>
    </row>
    <row r="587" spans="1:24" ht="11.25" customHeight="1">
      <c r="A587" s="88"/>
      <c r="B587" s="82"/>
      <c r="C587" s="84" t="str">
        <f>IF(ISBLANK(INNDATA!C632),"",INNDATA!C632)</f>
        <v/>
      </c>
      <c r="D587" s="213" t="str">
        <f>IF(ISBLANK(INNDATA!D632),"",INNDATA!D632)</f>
        <v/>
      </c>
      <c r="E587" s="214"/>
      <c r="F587" s="44" t="str">
        <f>IF(ISBLANK(INNDATA!F632),"",INNDATA!H632*INNDATA!F632)</f>
        <v/>
      </c>
      <c r="G587" s="45" t="str">
        <f>IF(ISBLANK(INNDATA!F632),"",INNDATA!J632*INNDATA!F632)</f>
        <v/>
      </c>
      <c r="H587" s="45" t="str">
        <f>IF(ISBLANK(INNDATA!F632),"",INNDATA!F632*INNDATA!L632)</f>
        <v/>
      </c>
      <c r="I587" s="45" t="str">
        <f>IF(ISBLANK(INNDATA!F632),"",INNDATA!F632*INNDATA!N632)</f>
        <v/>
      </c>
      <c r="J587" s="45" t="str">
        <f>IF(ISBLANK(INNDATA!F632),"",INNDATA!F632*INNDATA!P632)</f>
        <v/>
      </c>
      <c r="K587" s="44" t="str">
        <f>IF(ISBLANK(INNDATA!F632),"",F587*INNDATA!G632)</f>
        <v/>
      </c>
      <c r="L587" s="45" t="str">
        <f>IF(ISBLANK(INNDATA!F632),"",G587*INNDATA!I632)</f>
        <v/>
      </c>
      <c r="M587" s="45" t="str">
        <f>IF(ISBLANK(INNDATA!F632),"",H587*INNDATA!K632)</f>
        <v/>
      </c>
      <c r="N587" s="45" t="str">
        <f>IF(ISBLANK(INNDATA!F632),"",I587*INNDATA!M632)</f>
        <v/>
      </c>
      <c r="O587" s="45" t="str">
        <f>IF(ISBLANK(INNDATA!F632),"",J587*INNDATA!O632)</f>
        <v/>
      </c>
      <c r="P587" s="44" t="str">
        <f>IF(ISBLANK(INNDATA!F632),"",IF(INNDATA!C33="Ja",(K587/Beregninger!L29),(K587/Beregninger!C41)))</f>
        <v/>
      </c>
      <c r="Q587" s="45" t="str">
        <f>IF(ISBLANK(INNDATA!F632),"",IF(INNDATA!C33="Ja",(L587/Beregninger!L63),(L587/Beregninger!C75)))</f>
        <v/>
      </c>
      <c r="R587" s="45" t="str">
        <f>IF(ISBLANK(INNDATA!F632),"",IF(INNDATA!C33="Ja",(M587/Beregninger!L97),(M587/Beregninger!C109)))</f>
        <v/>
      </c>
      <c r="S587" s="45" t="str">
        <f>IF(ISBLANK(INNDATA!F632),"",IF(INNDATA!C33="Ja",(N587/Beregninger!L131),(N587/Beregninger!C143)))</f>
        <v/>
      </c>
      <c r="T587" s="46" t="str">
        <f>IF(ISBLANK(INNDATA!F632),"",IF(INNDATA!C33="Ja",(O587/Beregninger!L165),(O587/Beregninger!C177)))</f>
        <v/>
      </c>
      <c r="U587" s="82"/>
      <c r="V587" s="82"/>
      <c r="W587" s="82"/>
      <c r="X587" s="88"/>
    </row>
    <row r="588" spans="1:24" ht="11.25" customHeight="1">
      <c r="A588" s="88"/>
      <c r="B588" s="82"/>
      <c r="C588" s="84" t="str">
        <f>IF(ISBLANK(INNDATA!C633),"",INNDATA!C633)</f>
        <v/>
      </c>
      <c r="D588" s="213" t="str">
        <f>IF(ISBLANK(INNDATA!D633),"",INNDATA!D633)</f>
        <v/>
      </c>
      <c r="E588" s="214"/>
      <c r="F588" s="44" t="str">
        <f>IF(ISBLANK(INNDATA!F633),"",INNDATA!H633*INNDATA!F633)</f>
        <v/>
      </c>
      <c r="G588" s="45" t="str">
        <f>IF(ISBLANK(INNDATA!F633),"",INNDATA!J633*INNDATA!F633)</f>
        <v/>
      </c>
      <c r="H588" s="45" t="str">
        <f>IF(ISBLANK(INNDATA!F633),"",INNDATA!F633*INNDATA!L633)</f>
        <v/>
      </c>
      <c r="I588" s="45" t="str">
        <f>IF(ISBLANK(INNDATA!F633),"",INNDATA!F633*INNDATA!N633)</f>
        <v/>
      </c>
      <c r="J588" s="45" t="str">
        <f>IF(ISBLANK(INNDATA!F633),"",INNDATA!F633*INNDATA!P633)</f>
        <v/>
      </c>
      <c r="K588" s="44" t="str">
        <f>IF(ISBLANK(INNDATA!F633),"",F588*INNDATA!G633)</f>
        <v/>
      </c>
      <c r="L588" s="45" t="str">
        <f>IF(ISBLANK(INNDATA!F633),"",G588*INNDATA!I633)</f>
        <v/>
      </c>
      <c r="M588" s="45" t="str">
        <f>IF(ISBLANK(INNDATA!F633),"",H588*INNDATA!K633)</f>
        <v/>
      </c>
      <c r="N588" s="45" t="str">
        <f>IF(ISBLANK(INNDATA!F633),"",I588*INNDATA!M633)</f>
        <v/>
      </c>
      <c r="O588" s="45" t="str">
        <f>IF(ISBLANK(INNDATA!F633),"",J588*INNDATA!O633)</f>
        <v/>
      </c>
      <c r="P588" s="44" t="str">
        <f>IF(ISBLANK(INNDATA!F633),"",IF(INNDATA!C33="Ja",(K588/Beregninger!L29),(K588/Beregninger!C41)))</f>
        <v/>
      </c>
      <c r="Q588" s="45" t="str">
        <f>IF(ISBLANK(INNDATA!F633),"",IF(INNDATA!C33="Ja",(L588/Beregninger!L63),(L588/Beregninger!C75)))</f>
        <v/>
      </c>
      <c r="R588" s="45" t="str">
        <f>IF(ISBLANK(INNDATA!F633),"",IF(INNDATA!C33="Ja",(M588/Beregninger!L97),(M588/Beregninger!C109)))</f>
        <v/>
      </c>
      <c r="S588" s="45" t="str">
        <f>IF(ISBLANK(INNDATA!F633),"",IF(INNDATA!C33="Ja",(N588/Beregninger!L131),(N588/Beregninger!C143)))</f>
        <v/>
      </c>
      <c r="T588" s="46" t="str">
        <f>IF(ISBLANK(INNDATA!F633),"",IF(INNDATA!C33="Ja",(O588/Beregninger!L165),(O588/Beregninger!C177)))</f>
        <v/>
      </c>
      <c r="U588" s="82"/>
      <c r="V588" s="82"/>
      <c r="W588" s="82"/>
      <c r="X588" s="88"/>
    </row>
    <row r="589" spans="1:24" ht="11.25" customHeight="1">
      <c r="A589" s="88"/>
      <c r="B589" s="82"/>
      <c r="C589" s="84" t="str">
        <f>IF(ISBLANK(INNDATA!C634),"",INNDATA!C634)</f>
        <v/>
      </c>
      <c r="D589" s="213" t="str">
        <f>IF(ISBLANK(INNDATA!D634),"",INNDATA!D634)</f>
        <v/>
      </c>
      <c r="E589" s="214"/>
      <c r="F589" s="44" t="str">
        <f>IF(ISBLANK(INNDATA!F634),"",INNDATA!H634*INNDATA!F634)</f>
        <v/>
      </c>
      <c r="G589" s="45" t="str">
        <f>IF(ISBLANK(INNDATA!F634),"",INNDATA!J634*INNDATA!F634)</f>
        <v/>
      </c>
      <c r="H589" s="45" t="str">
        <f>IF(ISBLANK(INNDATA!F634),"",INNDATA!F634*INNDATA!L634)</f>
        <v/>
      </c>
      <c r="I589" s="45" t="str">
        <f>IF(ISBLANK(INNDATA!F634),"",INNDATA!F634*INNDATA!N634)</f>
        <v/>
      </c>
      <c r="J589" s="45" t="str">
        <f>IF(ISBLANK(INNDATA!F634),"",INNDATA!F634*INNDATA!P634)</f>
        <v/>
      </c>
      <c r="K589" s="44" t="str">
        <f>IF(ISBLANK(INNDATA!F634),"",F589*INNDATA!G634)</f>
        <v/>
      </c>
      <c r="L589" s="45" t="str">
        <f>IF(ISBLANK(INNDATA!F634),"",G589*INNDATA!I634)</f>
        <v/>
      </c>
      <c r="M589" s="45" t="str">
        <f>IF(ISBLANK(INNDATA!F634),"",H589*INNDATA!K634)</f>
        <v/>
      </c>
      <c r="N589" s="45" t="str">
        <f>IF(ISBLANK(INNDATA!F634),"",I589*INNDATA!M634)</f>
        <v/>
      </c>
      <c r="O589" s="45" t="str">
        <f>IF(ISBLANK(INNDATA!F634),"",J589*INNDATA!O634)</f>
        <v/>
      </c>
      <c r="P589" s="44" t="str">
        <f>IF(ISBLANK(INNDATA!F634),"",IF(INNDATA!C33="Ja",(K589/Beregninger!L29),(K589/Beregninger!C41)))</f>
        <v/>
      </c>
      <c r="Q589" s="45" t="str">
        <f>IF(ISBLANK(INNDATA!F634),"",IF(INNDATA!C33="Ja",(L589/Beregninger!L63),(L589/Beregninger!C75)))</f>
        <v/>
      </c>
      <c r="R589" s="45" t="str">
        <f>IF(ISBLANK(INNDATA!F634),"",IF(INNDATA!C33="Ja",(M589/Beregninger!L97),(M589/Beregninger!C109)))</f>
        <v/>
      </c>
      <c r="S589" s="45" t="str">
        <f>IF(ISBLANK(INNDATA!F634),"",IF(INNDATA!C33="Ja",(N589/Beregninger!L131),(N589/Beregninger!C143)))</f>
        <v/>
      </c>
      <c r="T589" s="46" t="str">
        <f>IF(ISBLANK(INNDATA!F634),"",IF(INNDATA!C33="Ja",(O589/Beregninger!L165),(O589/Beregninger!C177)))</f>
        <v/>
      </c>
      <c r="U589" s="82"/>
      <c r="V589" s="82"/>
      <c r="W589" s="82"/>
      <c r="X589" s="88"/>
    </row>
    <row r="590" spans="1:24" ht="11.25" customHeight="1">
      <c r="A590" s="88"/>
      <c r="B590" s="82"/>
      <c r="C590" s="84" t="str">
        <f>IF(ISBLANK(INNDATA!C635),"",INNDATA!C635)</f>
        <v/>
      </c>
      <c r="D590" s="213" t="str">
        <f>IF(ISBLANK(INNDATA!D635),"",INNDATA!D635)</f>
        <v/>
      </c>
      <c r="E590" s="214"/>
      <c r="F590" s="44" t="str">
        <f>IF(ISBLANK(INNDATA!F635),"",INNDATA!H635*INNDATA!F635)</f>
        <v/>
      </c>
      <c r="G590" s="45" t="str">
        <f>IF(ISBLANK(INNDATA!F635),"",INNDATA!J635*INNDATA!F635)</f>
        <v/>
      </c>
      <c r="H590" s="45" t="str">
        <f>IF(ISBLANK(INNDATA!F635),"",INNDATA!F635*INNDATA!L635)</f>
        <v/>
      </c>
      <c r="I590" s="45" t="str">
        <f>IF(ISBLANK(INNDATA!F635),"",INNDATA!F635*INNDATA!N635)</f>
        <v/>
      </c>
      <c r="J590" s="45" t="str">
        <f>IF(ISBLANK(INNDATA!F635),"",INNDATA!F635*INNDATA!P635)</f>
        <v/>
      </c>
      <c r="K590" s="44" t="str">
        <f>IF(ISBLANK(INNDATA!F635),"",F590*INNDATA!G635)</f>
        <v/>
      </c>
      <c r="L590" s="45" t="str">
        <f>IF(ISBLANK(INNDATA!F635),"",G590*INNDATA!I635)</f>
        <v/>
      </c>
      <c r="M590" s="45" t="str">
        <f>IF(ISBLANK(INNDATA!F635),"",H590*INNDATA!K635)</f>
        <v/>
      </c>
      <c r="N590" s="45" t="str">
        <f>IF(ISBLANK(INNDATA!F635),"",I590*INNDATA!M635)</f>
        <v/>
      </c>
      <c r="O590" s="45" t="str">
        <f>IF(ISBLANK(INNDATA!F635),"",J590*INNDATA!O635)</f>
        <v/>
      </c>
      <c r="P590" s="44" t="str">
        <f>IF(ISBLANK(INNDATA!F635),"",IF(INNDATA!C33="Ja",(K590/Beregninger!L29),(K590/Beregninger!C41)))</f>
        <v/>
      </c>
      <c r="Q590" s="45" t="str">
        <f>IF(ISBLANK(INNDATA!F635),"",IF(INNDATA!C33="Ja",(L590/Beregninger!L63),(L590/Beregninger!C75)))</f>
        <v/>
      </c>
      <c r="R590" s="45" t="str">
        <f>IF(ISBLANK(INNDATA!F635),"",IF(INNDATA!C33="Ja",(M590/Beregninger!L97),(M590/Beregninger!C109)))</f>
        <v/>
      </c>
      <c r="S590" s="45" t="str">
        <f>IF(ISBLANK(INNDATA!F635),"",IF(INNDATA!C33="Ja",(N590/Beregninger!L131),(N590/Beregninger!C143)))</f>
        <v/>
      </c>
      <c r="T590" s="46" t="str">
        <f>IF(ISBLANK(INNDATA!F635),"",IF(INNDATA!C33="Ja",(O590/Beregninger!L165),(O590/Beregninger!C177)))</f>
        <v/>
      </c>
      <c r="U590" s="82"/>
      <c r="V590" s="82"/>
      <c r="W590" s="82"/>
      <c r="X590" s="88"/>
    </row>
    <row r="591" spans="1:24" ht="11.25" customHeight="1">
      <c r="A591" s="88"/>
      <c r="B591" s="82"/>
      <c r="C591" s="84" t="str">
        <f>IF(ISBLANK(INNDATA!C636),"",INNDATA!C636)</f>
        <v/>
      </c>
      <c r="D591" s="213" t="str">
        <f>IF(ISBLANK(INNDATA!D636),"",INNDATA!D636)</f>
        <v/>
      </c>
      <c r="E591" s="214"/>
      <c r="F591" s="44" t="str">
        <f>IF(ISBLANK(INNDATA!F636),"",INNDATA!H636*INNDATA!F636)</f>
        <v/>
      </c>
      <c r="G591" s="45" t="str">
        <f>IF(ISBLANK(INNDATA!F636),"",INNDATA!J636*INNDATA!F636)</f>
        <v/>
      </c>
      <c r="H591" s="45" t="str">
        <f>IF(ISBLANK(INNDATA!F636),"",INNDATA!F636*INNDATA!L636)</f>
        <v/>
      </c>
      <c r="I591" s="45" t="str">
        <f>IF(ISBLANK(INNDATA!F636),"",INNDATA!F636*INNDATA!N636)</f>
        <v/>
      </c>
      <c r="J591" s="45" t="str">
        <f>IF(ISBLANK(INNDATA!F636),"",INNDATA!F636*INNDATA!P636)</f>
        <v/>
      </c>
      <c r="K591" s="44" t="str">
        <f>IF(ISBLANK(INNDATA!F636),"",F591*INNDATA!G636)</f>
        <v/>
      </c>
      <c r="L591" s="45" t="str">
        <f>IF(ISBLANK(INNDATA!F636),"",G591*INNDATA!I636)</f>
        <v/>
      </c>
      <c r="M591" s="45" t="str">
        <f>IF(ISBLANK(INNDATA!F636),"",H591*INNDATA!K636)</f>
        <v/>
      </c>
      <c r="N591" s="45" t="str">
        <f>IF(ISBLANK(INNDATA!F636),"",I591*INNDATA!M636)</f>
        <v/>
      </c>
      <c r="O591" s="45" t="str">
        <f>IF(ISBLANK(INNDATA!F636),"",J591*INNDATA!O636)</f>
        <v/>
      </c>
      <c r="P591" s="44" t="str">
        <f>IF(ISBLANK(INNDATA!F636),"",IF(INNDATA!C33="Ja",(K591/Beregninger!L29),(K591/Beregninger!C41)))</f>
        <v/>
      </c>
      <c r="Q591" s="45" t="str">
        <f>IF(ISBLANK(INNDATA!F636),"",IF(INNDATA!C33="Ja",(L591/Beregninger!L63),(L591/Beregninger!C75)))</f>
        <v/>
      </c>
      <c r="R591" s="45" t="str">
        <f>IF(ISBLANK(INNDATA!F636),"",IF(INNDATA!C33="Ja",(M591/Beregninger!L97),(M591/Beregninger!C109)))</f>
        <v/>
      </c>
      <c r="S591" s="45" t="str">
        <f>IF(ISBLANK(INNDATA!F636),"",IF(INNDATA!C33="Ja",(N591/Beregninger!L131),(N591/Beregninger!C143)))</f>
        <v/>
      </c>
      <c r="T591" s="46" t="str">
        <f>IF(ISBLANK(INNDATA!F636),"",IF(INNDATA!C33="Ja",(O591/Beregninger!L165),(O591/Beregninger!C177)))</f>
        <v/>
      </c>
      <c r="U591" s="82"/>
      <c r="V591" s="82"/>
      <c r="W591" s="82"/>
      <c r="X591" s="88"/>
    </row>
    <row r="592" spans="1:24" ht="11.25" customHeight="1">
      <c r="A592" s="88"/>
      <c r="B592" s="82"/>
      <c r="C592" s="84" t="str">
        <f>IF(ISBLANK(INNDATA!C637),"",INNDATA!C637)</f>
        <v/>
      </c>
      <c r="D592" s="213" t="str">
        <f>IF(ISBLANK(INNDATA!D637),"",INNDATA!D637)</f>
        <v/>
      </c>
      <c r="E592" s="214"/>
      <c r="F592" s="44" t="str">
        <f>IF(ISBLANK(INNDATA!F637),"",INNDATA!H637*INNDATA!F637)</f>
        <v/>
      </c>
      <c r="G592" s="45" t="str">
        <f>IF(ISBLANK(INNDATA!F637),"",INNDATA!J637*INNDATA!F637)</f>
        <v/>
      </c>
      <c r="H592" s="45" t="str">
        <f>IF(ISBLANK(INNDATA!F637),"",INNDATA!F637*INNDATA!L637)</f>
        <v/>
      </c>
      <c r="I592" s="45" t="str">
        <f>IF(ISBLANK(INNDATA!F637),"",INNDATA!F637*INNDATA!N637)</f>
        <v/>
      </c>
      <c r="J592" s="45" t="str">
        <f>IF(ISBLANK(INNDATA!F637),"",INNDATA!F637*INNDATA!P637)</f>
        <v/>
      </c>
      <c r="K592" s="44" t="str">
        <f>IF(ISBLANK(INNDATA!F637),"",F592*INNDATA!G637)</f>
        <v/>
      </c>
      <c r="L592" s="45" t="str">
        <f>IF(ISBLANK(INNDATA!F637),"",G592*INNDATA!I637)</f>
        <v/>
      </c>
      <c r="M592" s="45" t="str">
        <f>IF(ISBLANK(INNDATA!F637),"",H592*INNDATA!K637)</f>
        <v/>
      </c>
      <c r="N592" s="45" t="str">
        <f>IF(ISBLANK(INNDATA!F637),"",I592*INNDATA!M637)</f>
        <v/>
      </c>
      <c r="O592" s="45" t="str">
        <f>IF(ISBLANK(INNDATA!F637),"",J592*INNDATA!O637)</f>
        <v/>
      </c>
      <c r="P592" s="44" t="str">
        <f>IF(ISBLANK(INNDATA!F637),"",IF(INNDATA!C33="Ja",(K592/Beregninger!L29),(K592/Beregninger!C41)))</f>
        <v/>
      </c>
      <c r="Q592" s="45" t="str">
        <f>IF(ISBLANK(INNDATA!F637),"",IF(INNDATA!C33="Ja",(L592/Beregninger!L63),(L592/Beregninger!C75)))</f>
        <v/>
      </c>
      <c r="R592" s="45" t="str">
        <f>IF(ISBLANK(INNDATA!F637),"",IF(INNDATA!C33="Ja",(M592/Beregninger!L97),(M592/Beregninger!C109)))</f>
        <v/>
      </c>
      <c r="S592" s="45" t="str">
        <f>IF(ISBLANK(INNDATA!F637),"",IF(INNDATA!C33="Ja",(N592/Beregninger!L131),(N592/Beregninger!C143)))</f>
        <v/>
      </c>
      <c r="T592" s="46" t="str">
        <f>IF(ISBLANK(INNDATA!F637),"",IF(INNDATA!C33="Ja",(O592/Beregninger!L165),(O592/Beregninger!C177)))</f>
        <v/>
      </c>
      <c r="U592" s="82"/>
      <c r="V592" s="82"/>
      <c r="W592" s="82"/>
      <c r="X592" s="88"/>
    </row>
    <row r="593" spans="1:24" ht="11.25" customHeight="1">
      <c r="A593" s="88"/>
      <c r="B593" s="82"/>
      <c r="C593" s="84" t="str">
        <f>IF(ISBLANK(INNDATA!C638),"",INNDATA!C638)</f>
        <v/>
      </c>
      <c r="D593" s="213" t="str">
        <f>IF(ISBLANK(INNDATA!D638),"",INNDATA!D638)</f>
        <v/>
      </c>
      <c r="E593" s="214"/>
      <c r="F593" s="44" t="str">
        <f>IF(ISBLANK(INNDATA!F638),"",INNDATA!H638*INNDATA!F638)</f>
        <v/>
      </c>
      <c r="G593" s="45" t="str">
        <f>IF(ISBLANK(INNDATA!F638),"",INNDATA!J638*INNDATA!F638)</f>
        <v/>
      </c>
      <c r="H593" s="45" t="str">
        <f>IF(ISBLANK(INNDATA!F638),"",INNDATA!F638*INNDATA!L638)</f>
        <v/>
      </c>
      <c r="I593" s="45" t="str">
        <f>IF(ISBLANK(INNDATA!F638),"",INNDATA!F638*INNDATA!N638)</f>
        <v/>
      </c>
      <c r="J593" s="45" t="str">
        <f>IF(ISBLANK(INNDATA!F638),"",INNDATA!F638*INNDATA!P638)</f>
        <v/>
      </c>
      <c r="K593" s="44" t="str">
        <f>IF(ISBLANK(INNDATA!F638),"",F593*INNDATA!G638)</f>
        <v/>
      </c>
      <c r="L593" s="45" t="str">
        <f>IF(ISBLANK(INNDATA!F638),"",G593*INNDATA!I638)</f>
        <v/>
      </c>
      <c r="M593" s="45" t="str">
        <f>IF(ISBLANK(INNDATA!F638),"",H593*INNDATA!K638)</f>
        <v/>
      </c>
      <c r="N593" s="45" t="str">
        <f>IF(ISBLANK(INNDATA!F638),"",I593*INNDATA!M638)</f>
        <v/>
      </c>
      <c r="O593" s="45" t="str">
        <f>IF(ISBLANK(INNDATA!F638),"",J593*INNDATA!O638)</f>
        <v/>
      </c>
      <c r="P593" s="44" t="str">
        <f>IF(ISBLANK(INNDATA!F638),"",IF(INNDATA!C33="Ja",(K593/Beregninger!L29),(K593/Beregninger!C41)))</f>
        <v/>
      </c>
      <c r="Q593" s="45" t="str">
        <f>IF(ISBLANK(INNDATA!F638),"",IF(INNDATA!C33="Ja",(L593/Beregninger!L63),(L593/Beregninger!C75)))</f>
        <v/>
      </c>
      <c r="R593" s="45" t="str">
        <f>IF(ISBLANK(INNDATA!F638),"",IF(INNDATA!C33="Ja",(M593/Beregninger!L97),(M593/Beregninger!C109)))</f>
        <v/>
      </c>
      <c r="S593" s="45" t="str">
        <f>IF(ISBLANK(INNDATA!F638),"",IF(INNDATA!C33="Ja",(N593/Beregninger!L131),(N593/Beregninger!C143)))</f>
        <v/>
      </c>
      <c r="T593" s="46" t="str">
        <f>IF(ISBLANK(INNDATA!F638),"",IF(INNDATA!C33="Ja",(O593/Beregninger!L165),(O593/Beregninger!C177)))</f>
        <v/>
      </c>
      <c r="U593" s="82"/>
      <c r="V593" s="82"/>
      <c r="W593" s="82"/>
      <c r="X593" s="88"/>
    </row>
    <row r="594" spans="1:24" ht="11.25" customHeight="1">
      <c r="A594" s="88"/>
      <c r="B594" s="82"/>
      <c r="C594" s="84" t="str">
        <f>IF(ISBLANK(INNDATA!C639),"",INNDATA!C639)</f>
        <v/>
      </c>
      <c r="D594" s="213" t="str">
        <f>IF(ISBLANK(INNDATA!D639),"",INNDATA!D639)</f>
        <v/>
      </c>
      <c r="E594" s="214"/>
      <c r="F594" s="44" t="str">
        <f>IF(ISBLANK(INNDATA!F639),"",INNDATA!H639*INNDATA!F639)</f>
        <v/>
      </c>
      <c r="G594" s="45" t="str">
        <f>IF(ISBLANK(INNDATA!F639),"",INNDATA!J639*INNDATA!F639)</f>
        <v/>
      </c>
      <c r="H594" s="45" t="str">
        <f>IF(ISBLANK(INNDATA!F639),"",INNDATA!F639*INNDATA!L639)</f>
        <v/>
      </c>
      <c r="I594" s="45" t="str">
        <f>IF(ISBLANK(INNDATA!F639),"",INNDATA!F639*INNDATA!N639)</f>
        <v/>
      </c>
      <c r="J594" s="45" t="str">
        <f>IF(ISBLANK(INNDATA!F639),"",INNDATA!F639*INNDATA!P639)</f>
        <v/>
      </c>
      <c r="K594" s="44" t="str">
        <f>IF(ISBLANK(INNDATA!F639),"",F594*INNDATA!G639)</f>
        <v/>
      </c>
      <c r="L594" s="45" t="str">
        <f>IF(ISBLANK(INNDATA!F639),"",G594*INNDATA!I639)</f>
        <v/>
      </c>
      <c r="M594" s="45" t="str">
        <f>IF(ISBLANK(INNDATA!F639),"",H594*INNDATA!K639)</f>
        <v/>
      </c>
      <c r="N594" s="45" t="str">
        <f>IF(ISBLANK(INNDATA!F639),"",I594*INNDATA!M639)</f>
        <v/>
      </c>
      <c r="O594" s="45" t="str">
        <f>IF(ISBLANK(INNDATA!F639),"",J594*INNDATA!O639)</f>
        <v/>
      </c>
      <c r="P594" s="44" t="str">
        <f>IF(ISBLANK(INNDATA!F639),"",IF(INNDATA!C33="Ja",(K594/Beregninger!L29),(K594/Beregninger!C41)))</f>
        <v/>
      </c>
      <c r="Q594" s="45" t="str">
        <f>IF(ISBLANK(INNDATA!F639),"",IF(INNDATA!C33="Ja",(L594/Beregninger!L63),(L594/Beregninger!C75)))</f>
        <v/>
      </c>
      <c r="R594" s="45" t="str">
        <f>IF(ISBLANK(INNDATA!F639),"",IF(INNDATA!C33="Ja",(M594/Beregninger!L97),(M594/Beregninger!C109)))</f>
        <v/>
      </c>
      <c r="S594" s="45" t="str">
        <f>IF(ISBLANK(INNDATA!F639),"",IF(INNDATA!C33="Ja",(N594/Beregninger!L131),(N594/Beregninger!C143)))</f>
        <v/>
      </c>
      <c r="T594" s="46" t="str">
        <f>IF(ISBLANK(INNDATA!F639),"",IF(INNDATA!C33="Ja",(O594/Beregninger!L165),(O594/Beregninger!C177)))</f>
        <v/>
      </c>
      <c r="U594" s="82"/>
      <c r="V594" s="82"/>
      <c r="W594" s="82"/>
      <c r="X594" s="88"/>
    </row>
    <row r="595" spans="1:24" ht="11.25" customHeight="1">
      <c r="A595" s="88"/>
      <c r="B595" s="82"/>
      <c r="C595" s="84" t="str">
        <f>IF(ISBLANK(INNDATA!C640),"",INNDATA!C640)</f>
        <v/>
      </c>
      <c r="D595" s="213" t="str">
        <f>IF(ISBLANK(INNDATA!D640),"",INNDATA!D640)</f>
        <v/>
      </c>
      <c r="E595" s="214"/>
      <c r="F595" s="44" t="str">
        <f>IF(ISBLANK(INNDATA!F640),"",INNDATA!H640*INNDATA!F640)</f>
        <v/>
      </c>
      <c r="G595" s="45" t="str">
        <f>IF(ISBLANK(INNDATA!F640),"",INNDATA!J640*INNDATA!F640)</f>
        <v/>
      </c>
      <c r="H595" s="45" t="str">
        <f>IF(ISBLANK(INNDATA!F640),"",INNDATA!F640*INNDATA!L640)</f>
        <v/>
      </c>
      <c r="I595" s="45" t="str">
        <f>IF(ISBLANK(INNDATA!F640),"",INNDATA!F640*INNDATA!N640)</f>
        <v/>
      </c>
      <c r="J595" s="45" t="str">
        <f>IF(ISBLANK(INNDATA!F640),"",INNDATA!F640*INNDATA!P640)</f>
        <v/>
      </c>
      <c r="K595" s="44" t="str">
        <f>IF(ISBLANK(INNDATA!F640),"",F595*INNDATA!G640)</f>
        <v/>
      </c>
      <c r="L595" s="45" t="str">
        <f>IF(ISBLANK(INNDATA!F640),"",G595*INNDATA!I640)</f>
        <v/>
      </c>
      <c r="M595" s="45" t="str">
        <f>IF(ISBLANK(INNDATA!F640),"",H595*INNDATA!K640)</f>
        <v/>
      </c>
      <c r="N595" s="45" t="str">
        <f>IF(ISBLANK(INNDATA!F640),"",I595*INNDATA!M640)</f>
        <v/>
      </c>
      <c r="O595" s="45" t="str">
        <f>IF(ISBLANK(INNDATA!F640),"",J595*INNDATA!O640)</f>
        <v/>
      </c>
      <c r="P595" s="44" t="str">
        <f>IF(ISBLANK(INNDATA!F640),"",IF(INNDATA!C33="Ja",(K595/Beregninger!L29),(K595/Beregninger!C41)))</f>
        <v/>
      </c>
      <c r="Q595" s="45" t="str">
        <f>IF(ISBLANK(INNDATA!F640),"",IF(INNDATA!C33="Ja",(L595/Beregninger!L63),(L595/Beregninger!C75)))</f>
        <v/>
      </c>
      <c r="R595" s="45" t="str">
        <f>IF(ISBLANK(INNDATA!F640),"",IF(INNDATA!C33="Ja",(M595/Beregninger!L97),(M595/Beregninger!C109)))</f>
        <v/>
      </c>
      <c r="S595" s="45" t="str">
        <f>IF(ISBLANK(INNDATA!F640),"",IF(INNDATA!C33="Ja",(N595/Beregninger!L131),(N595/Beregninger!C143)))</f>
        <v/>
      </c>
      <c r="T595" s="46" t="str">
        <f>IF(ISBLANK(INNDATA!F640),"",IF(INNDATA!C33="Ja",(O595/Beregninger!L165),(O595/Beregninger!C177)))</f>
        <v/>
      </c>
      <c r="U595" s="82"/>
      <c r="V595" s="82"/>
      <c r="W595" s="82"/>
      <c r="X595" s="88"/>
    </row>
    <row r="596" spans="1:24" ht="11.25" customHeight="1">
      <c r="A596" s="88"/>
      <c r="B596" s="82"/>
      <c r="C596" s="84" t="str">
        <f>IF(ISBLANK(INNDATA!C641),"",INNDATA!C641)</f>
        <v/>
      </c>
      <c r="D596" s="213" t="str">
        <f>IF(ISBLANK(INNDATA!D641),"",INNDATA!D641)</f>
        <v/>
      </c>
      <c r="E596" s="214"/>
      <c r="F596" s="44" t="str">
        <f>IF(ISBLANK(INNDATA!F641),"",INNDATA!H641*INNDATA!F641)</f>
        <v/>
      </c>
      <c r="G596" s="45" t="str">
        <f>IF(ISBLANK(INNDATA!F641),"",INNDATA!J641*INNDATA!F641)</f>
        <v/>
      </c>
      <c r="H596" s="45" t="str">
        <f>IF(ISBLANK(INNDATA!F641),"",INNDATA!F641*INNDATA!L641)</f>
        <v/>
      </c>
      <c r="I596" s="45" t="str">
        <f>IF(ISBLANK(INNDATA!F641),"",INNDATA!F641*INNDATA!N641)</f>
        <v/>
      </c>
      <c r="J596" s="45" t="str">
        <f>IF(ISBLANK(INNDATA!F641),"",INNDATA!F641*INNDATA!P641)</f>
        <v/>
      </c>
      <c r="K596" s="44" t="str">
        <f>IF(ISBLANK(INNDATA!F641),"",F596*INNDATA!G641)</f>
        <v/>
      </c>
      <c r="L596" s="45" t="str">
        <f>IF(ISBLANK(INNDATA!F641),"",G596*INNDATA!I641)</f>
        <v/>
      </c>
      <c r="M596" s="45" t="str">
        <f>IF(ISBLANK(INNDATA!F641),"",H596*INNDATA!K641)</f>
        <v/>
      </c>
      <c r="N596" s="45" t="str">
        <f>IF(ISBLANK(INNDATA!F641),"",I596*INNDATA!M641)</f>
        <v/>
      </c>
      <c r="O596" s="45" t="str">
        <f>IF(ISBLANK(INNDATA!F641),"",J596*INNDATA!O641)</f>
        <v/>
      </c>
      <c r="P596" s="44" t="str">
        <f>IF(ISBLANK(INNDATA!F641),"",IF(INNDATA!C33="Ja",(K596/Beregninger!L29),(K596/Beregninger!C41)))</f>
        <v/>
      </c>
      <c r="Q596" s="45" t="str">
        <f>IF(ISBLANK(INNDATA!F641),"",IF(INNDATA!C33="Ja",(L596/Beregninger!L63),(L596/Beregninger!C75)))</f>
        <v/>
      </c>
      <c r="R596" s="45" t="str">
        <f>IF(ISBLANK(INNDATA!F641),"",IF(INNDATA!C33="Ja",(M596/Beregninger!L97),(M596/Beregninger!C109)))</f>
        <v/>
      </c>
      <c r="S596" s="45" t="str">
        <f>IF(ISBLANK(INNDATA!F641),"",IF(INNDATA!C33="Ja",(N596/Beregninger!L131),(N596/Beregninger!C143)))</f>
        <v/>
      </c>
      <c r="T596" s="46" t="str">
        <f>IF(ISBLANK(INNDATA!F641),"",IF(INNDATA!C33="Ja",(O596/Beregninger!L165),(O596/Beregninger!C177)))</f>
        <v/>
      </c>
      <c r="U596" s="82"/>
      <c r="V596" s="82"/>
      <c r="W596" s="82"/>
      <c r="X596" s="88"/>
    </row>
    <row r="597" spans="1:24" ht="11.25" customHeight="1">
      <c r="A597" s="88"/>
      <c r="B597" s="82"/>
      <c r="C597" s="84" t="str">
        <f>IF(ISBLANK(INNDATA!C642),"",INNDATA!C642)</f>
        <v/>
      </c>
      <c r="D597" s="213" t="str">
        <f>IF(ISBLANK(INNDATA!D642),"",INNDATA!D642)</f>
        <v/>
      </c>
      <c r="E597" s="214"/>
      <c r="F597" s="44" t="str">
        <f>IF(ISBLANK(INNDATA!F642),"",INNDATA!H642*INNDATA!F642)</f>
        <v/>
      </c>
      <c r="G597" s="45" t="str">
        <f>IF(ISBLANK(INNDATA!F642),"",INNDATA!J642*INNDATA!F642)</f>
        <v/>
      </c>
      <c r="H597" s="45" t="str">
        <f>IF(ISBLANK(INNDATA!F642),"",INNDATA!F642*INNDATA!L642)</f>
        <v/>
      </c>
      <c r="I597" s="45" t="str">
        <f>IF(ISBLANK(INNDATA!F642),"",INNDATA!F642*INNDATA!N642)</f>
        <v/>
      </c>
      <c r="J597" s="45" t="str">
        <f>IF(ISBLANK(INNDATA!F642),"",INNDATA!F642*INNDATA!P642)</f>
        <v/>
      </c>
      <c r="K597" s="44" t="str">
        <f>IF(ISBLANK(INNDATA!F642),"",F597*INNDATA!G642)</f>
        <v/>
      </c>
      <c r="L597" s="45" t="str">
        <f>IF(ISBLANK(INNDATA!F642),"",G597*INNDATA!I642)</f>
        <v/>
      </c>
      <c r="M597" s="45" t="str">
        <f>IF(ISBLANK(INNDATA!F642),"",H597*INNDATA!K642)</f>
        <v/>
      </c>
      <c r="N597" s="45" t="str">
        <f>IF(ISBLANK(INNDATA!F642),"",I597*INNDATA!M642)</f>
        <v/>
      </c>
      <c r="O597" s="45" t="str">
        <f>IF(ISBLANK(INNDATA!F642),"",J597*INNDATA!O642)</f>
        <v/>
      </c>
      <c r="P597" s="44" t="str">
        <f>IF(ISBLANK(INNDATA!F642),"",IF(INNDATA!C33="Ja",(K597/Beregninger!L29),(K597/Beregninger!C41)))</f>
        <v/>
      </c>
      <c r="Q597" s="45" t="str">
        <f>IF(ISBLANK(INNDATA!F642),"",IF(INNDATA!C33="Ja",(L597/Beregninger!L63),(L597/Beregninger!C75)))</f>
        <v/>
      </c>
      <c r="R597" s="45" t="str">
        <f>IF(ISBLANK(INNDATA!F642),"",IF(INNDATA!C33="Ja",(M597/Beregninger!L97),(M597/Beregninger!C109)))</f>
        <v/>
      </c>
      <c r="S597" s="45" t="str">
        <f>IF(ISBLANK(INNDATA!F642),"",IF(INNDATA!C33="Ja",(N597/Beregninger!L131),(N597/Beregninger!C143)))</f>
        <v/>
      </c>
      <c r="T597" s="46" t="str">
        <f>IF(ISBLANK(INNDATA!F642),"",IF(INNDATA!C33="Ja",(O597/Beregninger!L165),(O597/Beregninger!C177)))</f>
        <v/>
      </c>
      <c r="U597" s="82"/>
      <c r="V597" s="82"/>
      <c r="W597" s="82"/>
      <c r="X597" s="88"/>
    </row>
    <row r="598" spans="1:24" ht="11.25" customHeight="1">
      <c r="A598" s="88"/>
      <c r="B598" s="82"/>
      <c r="C598" s="84" t="str">
        <f>IF(ISBLANK(INNDATA!C643),"",INNDATA!C643)</f>
        <v/>
      </c>
      <c r="D598" s="213" t="str">
        <f>IF(ISBLANK(INNDATA!D643),"",INNDATA!D643)</f>
        <v/>
      </c>
      <c r="E598" s="214"/>
      <c r="F598" s="44" t="str">
        <f>IF(ISBLANK(INNDATA!F643),"",INNDATA!H643*INNDATA!F643)</f>
        <v/>
      </c>
      <c r="G598" s="45" t="str">
        <f>IF(ISBLANK(INNDATA!F643),"",INNDATA!J643*INNDATA!F643)</f>
        <v/>
      </c>
      <c r="H598" s="45" t="str">
        <f>IF(ISBLANK(INNDATA!F643),"",INNDATA!F643*INNDATA!L643)</f>
        <v/>
      </c>
      <c r="I598" s="45" t="str">
        <f>IF(ISBLANK(INNDATA!F643),"",INNDATA!F643*INNDATA!N643)</f>
        <v/>
      </c>
      <c r="J598" s="45" t="str">
        <f>IF(ISBLANK(INNDATA!F643),"",INNDATA!F643*INNDATA!P643)</f>
        <v/>
      </c>
      <c r="K598" s="44" t="str">
        <f>IF(ISBLANK(INNDATA!F643),"",F598*INNDATA!G643)</f>
        <v/>
      </c>
      <c r="L598" s="45" t="str">
        <f>IF(ISBLANK(INNDATA!F643),"",G598*INNDATA!I643)</f>
        <v/>
      </c>
      <c r="M598" s="45" t="str">
        <f>IF(ISBLANK(INNDATA!F643),"",H598*INNDATA!K643)</f>
        <v/>
      </c>
      <c r="N598" s="45" t="str">
        <f>IF(ISBLANK(INNDATA!F643),"",I598*INNDATA!M643)</f>
        <v/>
      </c>
      <c r="O598" s="45" t="str">
        <f>IF(ISBLANK(INNDATA!F643),"",J598*INNDATA!O643)</f>
        <v/>
      </c>
      <c r="P598" s="44" t="str">
        <f>IF(ISBLANK(INNDATA!F643),"",IF(INNDATA!C33="Ja",(K598/Beregninger!L29),(K598/Beregninger!C41)))</f>
        <v/>
      </c>
      <c r="Q598" s="45" t="str">
        <f>IF(ISBLANK(INNDATA!F643),"",IF(INNDATA!C33="Ja",(L598/Beregninger!L63),(L598/Beregninger!C75)))</f>
        <v/>
      </c>
      <c r="R598" s="45" t="str">
        <f>IF(ISBLANK(INNDATA!F643),"",IF(INNDATA!C33="Ja",(M598/Beregninger!L97),(M598/Beregninger!C109)))</f>
        <v/>
      </c>
      <c r="S598" s="45" t="str">
        <f>IF(ISBLANK(INNDATA!F643),"",IF(INNDATA!C33="Ja",(N598/Beregninger!L131),(N598/Beregninger!C143)))</f>
        <v/>
      </c>
      <c r="T598" s="46" t="str">
        <f>IF(ISBLANK(INNDATA!F643),"",IF(INNDATA!C33="Ja",(O598/Beregninger!L165),(O598/Beregninger!C177)))</f>
        <v/>
      </c>
      <c r="U598" s="82"/>
      <c r="V598" s="82"/>
      <c r="W598" s="82"/>
      <c r="X598" s="88"/>
    </row>
    <row r="599" spans="1:24" ht="11.25" customHeight="1">
      <c r="A599" s="88"/>
      <c r="B599" s="82"/>
      <c r="C599" s="84" t="str">
        <f>IF(ISBLANK(INNDATA!C644),"",INNDATA!C644)</f>
        <v/>
      </c>
      <c r="D599" s="213" t="str">
        <f>IF(ISBLANK(INNDATA!D644),"",INNDATA!D644)</f>
        <v/>
      </c>
      <c r="E599" s="214"/>
      <c r="F599" s="44" t="str">
        <f>IF(ISBLANK(INNDATA!F644),"",INNDATA!H644*INNDATA!F644)</f>
        <v/>
      </c>
      <c r="G599" s="45" t="str">
        <f>IF(ISBLANK(INNDATA!F644),"",INNDATA!J644*INNDATA!F644)</f>
        <v/>
      </c>
      <c r="H599" s="45" t="str">
        <f>IF(ISBLANK(INNDATA!F644),"",INNDATA!F644*INNDATA!L644)</f>
        <v/>
      </c>
      <c r="I599" s="45" t="str">
        <f>IF(ISBLANK(INNDATA!F644),"",INNDATA!F644*INNDATA!N644)</f>
        <v/>
      </c>
      <c r="J599" s="45" t="str">
        <f>IF(ISBLANK(INNDATA!F644),"",INNDATA!F644*INNDATA!P644)</f>
        <v/>
      </c>
      <c r="K599" s="44" t="str">
        <f>IF(ISBLANK(INNDATA!F644),"",F599*INNDATA!G644)</f>
        <v/>
      </c>
      <c r="L599" s="45" t="str">
        <f>IF(ISBLANK(INNDATA!F644),"",G599*INNDATA!I644)</f>
        <v/>
      </c>
      <c r="M599" s="45" t="str">
        <f>IF(ISBLANK(INNDATA!F644),"",H599*INNDATA!K644)</f>
        <v/>
      </c>
      <c r="N599" s="45" t="str">
        <f>IF(ISBLANK(INNDATA!F644),"",I599*INNDATA!M644)</f>
        <v/>
      </c>
      <c r="O599" s="45" t="str">
        <f>IF(ISBLANK(INNDATA!F644),"",J599*INNDATA!O644)</f>
        <v/>
      </c>
      <c r="P599" s="44" t="str">
        <f>IF(ISBLANK(INNDATA!F644),"",IF(INNDATA!C33="Ja",(K599/Beregninger!L29),(K599/Beregninger!C41)))</f>
        <v/>
      </c>
      <c r="Q599" s="45" t="str">
        <f>IF(ISBLANK(INNDATA!F644),"",IF(INNDATA!C33="Ja",(L599/Beregninger!L63),(L599/Beregninger!C75)))</f>
        <v/>
      </c>
      <c r="R599" s="45" t="str">
        <f>IF(ISBLANK(INNDATA!F644),"",IF(INNDATA!C33="Ja",(M599/Beregninger!L97),(M599/Beregninger!C109)))</f>
        <v/>
      </c>
      <c r="S599" s="45" t="str">
        <f>IF(ISBLANK(INNDATA!F644),"",IF(INNDATA!C33="Ja",(N599/Beregninger!L131),(N599/Beregninger!C143)))</f>
        <v/>
      </c>
      <c r="T599" s="46" t="str">
        <f>IF(ISBLANK(INNDATA!F644),"",IF(INNDATA!C33="Ja",(O599/Beregninger!L165),(O599/Beregninger!C177)))</f>
        <v/>
      </c>
      <c r="U599" s="82"/>
      <c r="V599" s="82"/>
      <c r="W599" s="82"/>
      <c r="X599" s="88"/>
    </row>
    <row r="600" spans="1:24" ht="11.25" customHeight="1">
      <c r="A600" s="88"/>
      <c r="B600" s="82"/>
      <c r="C600" s="84" t="str">
        <f>IF(ISBLANK(INNDATA!C645),"",INNDATA!C645)</f>
        <v/>
      </c>
      <c r="D600" s="213" t="str">
        <f>IF(ISBLANK(INNDATA!D645),"",INNDATA!D645)</f>
        <v/>
      </c>
      <c r="E600" s="214"/>
      <c r="F600" s="44" t="str">
        <f>IF(ISBLANK(INNDATA!F645),"",INNDATA!H645*INNDATA!F645)</f>
        <v/>
      </c>
      <c r="G600" s="45" t="str">
        <f>IF(ISBLANK(INNDATA!F645),"",INNDATA!J645*INNDATA!F645)</f>
        <v/>
      </c>
      <c r="H600" s="45" t="str">
        <f>IF(ISBLANK(INNDATA!F645),"",INNDATA!F645*INNDATA!L645)</f>
        <v/>
      </c>
      <c r="I600" s="45" t="str">
        <f>IF(ISBLANK(INNDATA!F645),"",INNDATA!F645*INNDATA!N645)</f>
        <v/>
      </c>
      <c r="J600" s="45" t="str">
        <f>IF(ISBLANK(INNDATA!F645),"",INNDATA!F645*INNDATA!P645)</f>
        <v/>
      </c>
      <c r="K600" s="44" t="str">
        <f>IF(ISBLANK(INNDATA!F645),"",F600*INNDATA!G645)</f>
        <v/>
      </c>
      <c r="L600" s="45" t="str">
        <f>IF(ISBLANK(INNDATA!F645),"",G600*INNDATA!I645)</f>
        <v/>
      </c>
      <c r="M600" s="45" t="str">
        <f>IF(ISBLANK(INNDATA!F645),"",H600*INNDATA!K645)</f>
        <v/>
      </c>
      <c r="N600" s="45" t="str">
        <f>IF(ISBLANK(INNDATA!F645),"",I600*INNDATA!M645)</f>
        <v/>
      </c>
      <c r="O600" s="45" t="str">
        <f>IF(ISBLANK(INNDATA!F645),"",J600*INNDATA!O645)</f>
        <v/>
      </c>
      <c r="P600" s="44" t="str">
        <f>IF(ISBLANK(INNDATA!F645),"",IF(INNDATA!C33="Ja",(K600/Beregninger!L29),(K600/Beregninger!C41)))</f>
        <v/>
      </c>
      <c r="Q600" s="45" t="str">
        <f>IF(ISBLANK(INNDATA!F645),"",IF(INNDATA!C33="Ja",(L600/Beregninger!L63),(L600/Beregninger!C75)))</f>
        <v/>
      </c>
      <c r="R600" s="45" t="str">
        <f>IF(ISBLANK(INNDATA!F645),"",IF(INNDATA!C33="Ja",(M600/Beregninger!L97),(M600/Beregninger!C109)))</f>
        <v/>
      </c>
      <c r="S600" s="45" t="str">
        <f>IF(ISBLANK(INNDATA!F645),"",IF(INNDATA!C33="Ja",(N600/Beregninger!L131),(N600/Beregninger!C143)))</f>
        <v/>
      </c>
      <c r="T600" s="46" t="str">
        <f>IF(ISBLANK(INNDATA!F645),"",IF(INNDATA!C33="Ja",(O600/Beregninger!L165),(O600/Beregninger!C177)))</f>
        <v/>
      </c>
      <c r="U600" s="82"/>
      <c r="V600" s="82"/>
      <c r="W600" s="82"/>
      <c r="X600" s="88"/>
    </row>
    <row r="601" spans="1:24" ht="11.25" customHeight="1">
      <c r="A601" s="88"/>
      <c r="B601" s="82"/>
      <c r="C601" s="84" t="str">
        <f>IF(ISBLANK(INNDATA!C646),"",INNDATA!C646)</f>
        <v/>
      </c>
      <c r="D601" s="213" t="str">
        <f>IF(ISBLANK(INNDATA!D646),"",INNDATA!D646)</f>
        <v/>
      </c>
      <c r="E601" s="214"/>
      <c r="F601" s="44" t="str">
        <f>IF(ISBLANK(INNDATA!F646),"",INNDATA!H646*INNDATA!F646)</f>
        <v/>
      </c>
      <c r="G601" s="45" t="str">
        <f>IF(ISBLANK(INNDATA!F646),"",INNDATA!J646*INNDATA!F646)</f>
        <v/>
      </c>
      <c r="H601" s="45" t="str">
        <f>IF(ISBLANK(INNDATA!F646),"",INNDATA!F646*INNDATA!L646)</f>
        <v/>
      </c>
      <c r="I601" s="45" t="str">
        <f>IF(ISBLANK(INNDATA!F646),"",INNDATA!F646*INNDATA!N646)</f>
        <v/>
      </c>
      <c r="J601" s="45" t="str">
        <f>IF(ISBLANK(INNDATA!F646),"",INNDATA!F646*INNDATA!P646)</f>
        <v/>
      </c>
      <c r="K601" s="44" t="str">
        <f>IF(ISBLANK(INNDATA!F646),"",F601*INNDATA!G646)</f>
        <v/>
      </c>
      <c r="L601" s="45" t="str">
        <f>IF(ISBLANK(INNDATA!F646),"",G601*INNDATA!I646)</f>
        <v/>
      </c>
      <c r="M601" s="45" t="str">
        <f>IF(ISBLANK(INNDATA!F646),"",H601*INNDATA!K646)</f>
        <v/>
      </c>
      <c r="N601" s="45" t="str">
        <f>IF(ISBLANK(INNDATA!F646),"",I601*INNDATA!M646)</f>
        <v/>
      </c>
      <c r="O601" s="45" t="str">
        <f>IF(ISBLANK(INNDATA!F646),"",J601*INNDATA!O646)</f>
        <v/>
      </c>
      <c r="P601" s="44" t="str">
        <f>IF(ISBLANK(INNDATA!F646),"",IF(INNDATA!C33="Ja",(K601/Beregninger!L29),(K601/Beregninger!C41)))</f>
        <v/>
      </c>
      <c r="Q601" s="45" t="str">
        <f>IF(ISBLANK(INNDATA!F646),"",IF(INNDATA!C33="Ja",(L601/Beregninger!L63),(L601/Beregninger!C75)))</f>
        <v/>
      </c>
      <c r="R601" s="45" t="str">
        <f>IF(ISBLANK(INNDATA!F646),"",IF(INNDATA!C33="Ja",(M601/Beregninger!L97),(M601/Beregninger!C109)))</f>
        <v/>
      </c>
      <c r="S601" s="45" t="str">
        <f>IF(ISBLANK(INNDATA!F646),"",IF(INNDATA!C33="Ja",(N601/Beregninger!L131),(N601/Beregninger!C143)))</f>
        <v/>
      </c>
      <c r="T601" s="46" t="str">
        <f>IF(ISBLANK(INNDATA!F646),"",IF(INNDATA!C33="Ja",(O601/Beregninger!L165),(O601/Beregninger!C177)))</f>
        <v/>
      </c>
      <c r="U601" s="82"/>
      <c r="V601" s="82"/>
      <c r="W601" s="82"/>
      <c r="X601" s="88"/>
    </row>
    <row r="602" spans="1:24" ht="11.25" customHeight="1">
      <c r="A602" s="88"/>
      <c r="B602" s="82"/>
      <c r="C602" s="84" t="str">
        <f>IF(ISBLANK(INNDATA!C647),"",INNDATA!C647)</f>
        <v/>
      </c>
      <c r="D602" s="213" t="str">
        <f>IF(ISBLANK(INNDATA!D647),"",INNDATA!D647)</f>
        <v/>
      </c>
      <c r="E602" s="214"/>
      <c r="F602" s="44" t="str">
        <f>IF(ISBLANK(INNDATA!F647),"",INNDATA!H647*INNDATA!F647)</f>
        <v/>
      </c>
      <c r="G602" s="45" t="str">
        <f>IF(ISBLANK(INNDATA!F647),"",INNDATA!J647*INNDATA!F647)</f>
        <v/>
      </c>
      <c r="H602" s="45" t="str">
        <f>IF(ISBLANK(INNDATA!F647),"",INNDATA!F647*INNDATA!L647)</f>
        <v/>
      </c>
      <c r="I602" s="45" t="str">
        <f>IF(ISBLANK(INNDATA!F647),"",INNDATA!F647*INNDATA!N647)</f>
        <v/>
      </c>
      <c r="J602" s="45" t="str">
        <f>IF(ISBLANK(INNDATA!F647),"",INNDATA!F647*INNDATA!P647)</f>
        <v/>
      </c>
      <c r="K602" s="44" t="str">
        <f>IF(ISBLANK(INNDATA!F647),"",F602*INNDATA!G647)</f>
        <v/>
      </c>
      <c r="L602" s="45" t="str">
        <f>IF(ISBLANK(INNDATA!F647),"",G602*INNDATA!I647)</f>
        <v/>
      </c>
      <c r="M602" s="45" t="str">
        <f>IF(ISBLANK(INNDATA!F647),"",H602*INNDATA!K647)</f>
        <v/>
      </c>
      <c r="N602" s="45" t="str">
        <f>IF(ISBLANK(INNDATA!F647),"",I602*INNDATA!M647)</f>
        <v/>
      </c>
      <c r="O602" s="45" t="str">
        <f>IF(ISBLANK(INNDATA!F647),"",J602*INNDATA!O647)</f>
        <v/>
      </c>
      <c r="P602" s="44" t="str">
        <f>IF(ISBLANK(INNDATA!F647),"",IF(INNDATA!C33="Ja",(K602/Beregninger!L29),(K602/Beregninger!C41)))</f>
        <v/>
      </c>
      <c r="Q602" s="45" t="str">
        <f>IF(ISBLANK(INNDATA!F647),"",IF(INNDATA!C33="Ja",(L602/Beregninger!L63),(L602/Beregninger!C75)))</f>
        <v/>
      </c>
      <c r="R602" s="45" t="str">
        <f>IF(ISBLANK(INNDATA!F647),"",IF(INNDATA!C33="Ja",(M602/Beregninger!L97),(M602/Beregninger!C109)))</f>
        <v/>
      </c>
      <c r="S602" s="45" t="str">
        <f>IF(ISBLANK(INNDATA!F647),"",IF(INNDATA!C33="Ja",(N602/Beregninger!L131),(N602/Beregninger!C143)))</f>
        <v/>
      </c>
      <c r="T602" s="46" t="str">
        <f>IF(ISBLANK(INNDATA!F647),"",IF(INNDATA!C33="Ja",(O602/Beregninger!L165),(O602/Beregninger!C177)))</f>
        <v/>
      </c>
      <c r="U602" s="82"/>
      <c r="V602" s="82"/>
      <c r="W602" s="82"/>
      <c r="X602" s="88"/>
    </row>
    <row r="603" spans="1:24" ht="11.25" customHeight="1">
      <c r="A603" s="88"/>
      <c r="B603" s="82"/>
      <c r="C603" s="84" t="str">
        <f>IF(ISBLANK(INNDATA!C648),"",INNDATA!C648)</f>
        <v/>
      </c>
      <c r="D603" s="213" t="str">
        <f>IF(ISBLANK(INNDATA!D648),"",INNDATA!D648)</f>
        <v/>
      </c>
      <c r="E603" s="214"/>
      <c r="F603" s="44" t="str">
        <f>IF(ISBLANK(INNDATA!F648),"",INNDATA!H648*INNDATA!F648)</f>
        <v/>
      </c>
      <c r="G603" s="45" t="str">
        <f>IF(ISBLANK(INNDATA!F648),"",INNDATA!J648*INNDATA!F648)</f>
        <v/>
      </c>
      <c r="H603" s="45" t="str">
        <f>IF(ISBLANK(INNDATA!F648),"",INNDATA!F648*INNDATA!L648)</f>
        <v/>
      </c>
      <c r="I603" s="45" t="str">
        <f>IF(ISBLANK(INNDATA!F648),"",INNDATA!F648*INNDATA!N648)</f>
        <v/>
      </c>
      <c r="J603" s="45" t="str">
        <f>IF(ISBLANK(INNDATA!F648),"",INNDATA!F648*INNDATA!P648)</f>
        <v/>
      </c>
      <c r="K603" s="44" t="str">
        <f>IF(ISBLANK(INNDATA!F648),"",F603*INNDATA!G648)</f>
        <v/>
      </c>
      <c r="L603" s="45" t="str">
        <f>IF(ISBLANK(INNDATA!F648),"",G603*INNDATA!I648)</f>
        <v/>
      </c>
      <c r="M603" s="45" t="str">
        <f>IF(ISBLANK(INNDATA!F648),"",H603*INNDATA!K648)</f>
        <v/>
      </c>
      <c r="N603" s="45" t="str">
        <f>IF(ISBLANK(INNDATA!F648),"",I603*INNDATA!M648)</f>
        <v/>
      </c>
      <c r="O603" s="45" t="str">
        <f>IF(ISBLANK(INNDATA!F648),"",J603*INNDATA!O648)</f>
        <v/>
      </c>
      <c r="P603" s="44" t="str">
        <f>IF(ISBLANK(INNDATA!F648),"",IF(INNDATA!C33="Ja",(K603/Beregninger!L29),(K603/Beregninger!C41)))</f>
        <v/>
      </c>
      <c r="Q603" s="45" t="str">
        <f>IF(ISBLANK(INNDATA!F648),"",IF(INNDATA!C33="Ja",(L603/Beregninger!L63),(L603/Beregninger!C75)))</f>
        <v/>
      </c>
      <c r="R603" s="45" t="str">
        <f>IF(ISBLANK(INNDATA!F648),"",IF(INNDATA!C33="Ja",(M603/Beregninger!L97),(M603/Beregninger!C109)))</f>
        <v/>
      </c>
      <c r="S603" s="45" t="str">
        <f>IF(ISBLANK(INNDATA!F648),"",IF(INNDATA!C33="Ja",(N603/Beregninger!L131),(N603/Beregninger!C143)))</f>
        <v/>
      </c>
      <c r="T603" s="46" t="str">
        <f>IF(ISBLANK(INNDATA!F648),"",IF(INNDATA!C33="Ja",(O603/Beregninger!L165),(O603/Beregninger!C177)))</f>
        <v/>
      </c>
      <c r="U603" s="82"/>
      <c r="V603" s="82"/>
      <c r="W603" s="82"/>
      <c r="X603" s="88"/>
    </row>
    <row r="604" spans="1:24" ht="11.25" customHeight="1">
      <c r="A604" s="88"/>
      <c r="B604" s="82"/>
      <c r="C604" s="84" t="str">
        <f>IF(ISBLANK(INNDATA!C649),"",INNDATA!C649)</f>
        <v/>
      </c>
      <c r="D604" s="213" t="str">
        <f>IF(ISBLANK(INNDATA!D649),"",INNDATA!D649)</f>
        <v/>
      </c>
      <c r="E604" s="214"/>
      <c r="F604" s="44" t="str">
        <f>IF(ISBLANK(INNDATA!F649),"",INNDATA!H649*INNDATA!F649)</f>
        <v/>
      </c>
      <c r="G604" s="45" t="str">
        <f>IF(ISBLANK(INNDATA!F649),"",INNDATA!J649*INNDATA!F649)</f>
        <v/>
      </c>
      <c r="H604" s="45" t="str">
        <f>IF(ISBLANK(INNDATA!F649),"",INNDATA!F649*INNDATA!L649)</f>
        <v/>
      </c>
      <c r="I604" s="45" t="str">
        <f>IF(ISBLANK(INNDATA!F649),"",INNDATA!F649*INNDATA!N649)</f>
        <v/>
      </c>
      <c r="J604" s="45" t="str">
        <f>IF(ISBLANK(INNDATA!F649),"",INNDATA!F649*INNDATA!P649)</f>
        <v/>
      </c>
      <c r="K604" s="44" t="str">
        <f>IF(ISBLANK(INNDATA!F649),"",F604*INNDATA!G649)</f>
        <v/>
      </c>
      <c r="L604" s="45" t="str">
        <f>IF(ISBLANK(INNDATA!F649),"",G604*INNDATA!I649)</f>
        <v/>
      </c>
      <c r="M604" s="45" t="str">
        <f>IF(ISBLANK(INNDATA!F649),"",H604*INNDATA!K649)</f>
        <v/>
      </c>
      <c r="N604" s="45" t="str">
        <f>IF(ISBLANK(INNDATA!F649),"",I604*INNDATA!M649)</f>
        <v/>
      </c>
      <c r="O604" s="45" t="str">
        <f>IF(ISBLANK(INNDATA!F649),"",J604*INNDATA!O649)</f>
        <v/>
      </c>
      <c r="P604" s="44" t="str">
        <f>IF(ISBLANK(INNDATA!F649),"",IF(INNDATA!C33="Ja",(K604/Beregninger!L29),(K604/Beregninger!C41)))</f>
        <v/>
      </c>
      <c r="Q604" s="45" t="str">
        <f>IF(ISBLANK(INNDATA!F649),"",IF(INNDATA!C33="Ja",(L604/Beregninger!L63),(L604/Beregninger!C75)))</f>
        <v/>
      </c>
      <c r="R604" s="45" t="str">
        <f>IF(ISBLANK(INNDATA!F649),"",IF(INNDATA!C33="Ja",(M604/Beregninger!L97),(M604/Beregninger!C109)))</f>
        <v/>
      </c>
      <c r="S604" s="45" t="str">
        <f>IF(ISBLANK(INNDATA!F649),"",IF(INNDATA!C33="Ja",(N604/Beregninger!L131),(N604/Beregninger!C143)))</f>
        <v/>
      </c>
      <c r="T604" s="46" t="str">
        <f>IF(ISBLANK(INNDATA!F649),"",IF(INNDATA!C33="Ja",(O604/Beregninger!L165),(O604/Beregninger!C177)))</f>
        <v/>
      </c>
      <c r="U604" s="82"/>
      <c r="V604" s="82"/>
      <c r="W604" s="82"/>
      <c r="X604" s="88"/>
    </row>
    <row r="605" spans="1:24" ht="11.25" customHeight="1">
      <c r="A605" s="88"/>
      <c r="B605" s="82"/>
      <c r="C605" s="84" t="str">
        <f>IF(ISBLANK(INNDATA!C650),"",INNDATA!C650)</f>
        <v/>
      </c>
      <c r="D605" s="213" t="str">
        <f>IF(ISBLANK(INNDATA!D650),"",INNDATA!D650)</f>
        <v/>
      </c>
      <c r="E605" s="214"/>
      <c r="F605" s="44" t="str">
        <f>IF(ISBLANK(INNDATA!F650),"",INNDATA!H650*INNDATA!F650)</f>
        <v/>
      </c>
      <c r="G605" s="45" t="str">
        <f>IF(ISBLANK(INNDATA!F650),"",INNDATA!J650*INNDATA!F650)</f>
        <v/>
      </c>
      <c r="H605" s="45" t="str">
        <f>IF(ISBLANK(INNDATA!F650),"",INNDATA!F650*INNDATA!L650)</f>
        <v/>
      </c>
      <c r="I605" s="45" t="str">
        <f>IF(ISBLANK(INNDATA!F650),"",INNDATA!F650*INNDATA!N650)</f>
        <v/>
      </c>
      <c r="J605" s="45" t="str">
        <f>IF(ISBLANK(INNDATA!F650),"",INNDATA!F650*INNDATA!P650)</f>
        <v/>
      </c>
      <c r="K605" s="44" t="str">
        <f>IF(ISBLANK(INNDATA!F650),"",F605*INNDATA!G650)</f>
        <v/>
      </c>
      <c r="L605" s="45" t="str">
        <f>IF(ISBLANK(INNDATA!F650),"",G605*INNDATA!I650)</f>
        <v/>
      </c>
      <c r="M605" s="45" t="str">
        <f>IF(ISBLANK(INNDATA!F650),"",H605*INNDATA!K650)</f>
        <v/>
      </c>
      <c r="N605" s="45" t="str">
        <f>IF(ISBLANK(INNDATA!F650),"",I605*INNDATA!M650)</f>
        <v/>
      </c>
      <c r="O605" s="45" t="str">
        <f>IF(ISBLANK(INNDATA!F650),"",J605*INNDATA!O650)</f>
        <v/>
      </c>
      <c r="P605" s="44" t="str">
        <f>IF(ISBLANK(INNDATA!F650),"",IF(INNDATA!C33="Ja",(K605/Beregninger!L29),(K605/Beregninger!C41)))</f>
        <v/>
      </c>
      <c r="Q605" s="45" t="str">
        <f>IF(ISBLANK(INNDATA!F650),"",IF(INNDATA!C33="Ja",(L605/Beregninger!L63),(L605/Beregninger!C75)))</f>
        <v/>
      </c>
      <c r="R605" s="45" t="str">
        <f>IF(ISBLANK(INNDATA!F650),"",IF(INNDATA!C33="Ja",(M605/Beregninger!L97),(M605/Beregninger!C109)))</f>
        <v/>
      </c>
      <c r="S605" s="45" t="str">
        <f>IF(ISBLANK(INNDATA!F650),"",IF(INNDATA!C33="Ja",(N605/Beregninger!L131),(N605/Beregninger!C143)))</f>
        <v/>
      </c>
      <c r="T605" s="46" t="str">
        <f>IF(ISBLANK(INNDATA!F650),"",IF(INNDATA!C33="Ja",(O605/Beregninger!L165),(O605/Beregninger!C177)))</f>
        <v/>
      </c>
      <c r="U605" s="82"/>
      <c r="V605" s="82"/>
      <c r="W605" s="82"/>
      <c r="X605" s="88"/>
    </row>
    <row r="606" spans="1:24" ht="11.25" customHeight="1">
      <c r="A606" s="88"/>
      <c r="B606" s="82"/>
      <c r="C606" s="84" t="str">
        <f>IF(ISBLANK(INNDATA!C651),"",INNDATA!C651)</f>
        <v/>
      </c>
      <c r="D606" s="213" t="str">
        <f>IF(ISBLANK(INNDATA!D651),"",INNDATA!D651)</f>
        <v/>
      </c>
      <c r="E606" s="214"/>
      <c r="F606" s="44" t="str">
        <f>IF(ISBLANK(INNDATA!F651),"",INNDATA!H651*INNDATA!F651)</f>
        <v/>
      </c>
      <c r="G606" s="45" t="str">
        <f>IF(ISBLANK(INNDATA!F651),"",INNDATA!J651*INNDATA!F651)</f>
        <v/>
      </c>
      <c r="H606" s="45" t="str">
        <f>IF(ISBLANK(INNDATA!F651),"",INNDATA!F651*INNDATA!L651)</f>
        <v/>
      </c>
      <c r="I606" s="45" t="str">
        <f>IF(ISBLANK(INNDATA!F651),"",INNDATA!F651*INNDATA!N651)</f>
        <v/>
      </c>
      <c r="J606" s="45" t="str">
        <f>IF(ISBLANK(INNDATA!F651),"",INNDATA!F651*INNDATA!P651)</f>
        <v/>
      </c>
      <c r="K606" s="44" t="str">
        <f>IF(ISBLANK(INNDATA!F651),"",F606*INNDATA!G651)</f>
        <v/>
      </c>
      <c r="L606" s="45" t="str">
        <f>IF(ISBLANK(INNDATA!F651),"",G606*INNDATA!I651)</f>
        <v/>
      </c>
      <c r="M606" s="45" t="str">
        <f>IF(ISBLANK(INNDATA!F651),"",H606*INNDATA!K651)</f>
        <v/>
      </c>
      <c r="N606" s="45" t="str">
        <f>IF(ISBLANK(INNDATA!F651),"",I606*INNDATA!M651)</f>
        <v/>
      </c>
      <c r="O606" s="45" t="str">
        <f>IF(ISBLANK(INNDATA!F651),"",J606*INNDATA!O651)</f>
        <v/>
      </c>
      <c r="P606" s="44" t="str">
        <f>IF(ISBLANK(INNDATA!F651),"",IF(INNDATA!C33="Ja",(K606/Beregninger!L29),(K606/Beregninger!C41)))</f>
        <v/>
      </c>
      <c r="Q606" s="45" t="str">
        <f>IF(ISBLANK(INNDATA!F651),"",IF(INNDATA!C33="Ja",(L606/Beregninger!L63),(L606/Beregninger!C75)))</f>
        <v/>
      </c>
      <c r="R606" s="45" t="str">
        <f>IF(ISBLANK(INNDATA!F651),"",IF(INNDATA!C33="Ja",(M606/Beregninger!L97),(M606/Beregninger!C109)))</f>
        <v/>
      </c>
      <c r="S606" s="45" t="str">
        <f>IF(ISBLANK(INNDATA!F651),"",IF(INNDATA!C33="Ja",(N606/Beregninger!L131),(N606/Beregninger!C143)))</f>
        <v/>
      </c>
      <c r="T606" s="46" t="str">
        <f>IF(ISBLANK(INNDATA!F651),"",IF(INNDATA!C33="Ja",(O606/Beregninger!L165),(O606/Beregninger!C177)))</f>
        <v/>
      </c>
      <c r="U606" s="82"/>
      <c r="V606" s="82"/>
      <c r="W606" s="82"/>
      <c r="X606" s="88"/>
    </row>
    <row r="607" spans="1:24" ht="11.25" customHeight="1">
      <c r="A607" s="88"/>
      <c r="B607" s="82"/>
      <c r="C607" s="84" t="str">
        <f>IF(ISBLANK(INNDATA!C652),"",INNDATA!C652)</f>
        <v/>
      </c>
      <c r="D607" s="213" t="str">
        <f>IF(ISBLANK(INNDATA!D652),"",INNDATA!D652)</f>
        <v/>
      </c>
      <c r="E607" s="214"/>
      <c r="F607" s="44" t="str">
        <f>IF(ISBLANK(INNDATA!F652),"",INNDATA!H652*INNDATA!F652)</f>
        <v/>
      </c>
      <c r="G607" s="45" t="str">
        <f>IF(ISBLANK(INNDATA!F652),"",INNDATA!J652*INNDATA!F652)</f>
        <v/>
      </c>
      <c r="H607" s="45" t="str">
        <f>IF(ISBLANK(INNDATA!F652),"",INNDATA!F652*INNDATA!L652)</f>
        <v/>
      </c>
      <c r="I607" s="45" t="str">
        <f>IF(ISBLANK(INNDATA!F652),"",INNDATA!F652*INNDATA!N652)</f>
        <v/>
      </c>
      <c r="J607" s="45" t="str">
        <f>IF(ISBLANK(INNDATA!F652),"",INNDATA!F652*INNDATA!P652)</f>
        <v/>
      </c>
      <c r="K607" s="44" t="str">
        <f>IF(ISBLANK(INNDATA!F652),"",F607*INNDATA!G652)</f>
        <v/>
      </c>
      <c r="L607" s="45" t="str">
        <f>IF(ISBLANK(INNDATA!F652),"",G607*INNDATA!I652)</f>
        <v/>
      </c>
      <c r="M607" s="45" t="str">
        <f>IF(ISBLANK(INNDATA!F652),"",H607*INNDATA!K652)</f>
        <v/>
      </c>
      <c r="N607" s="45" t="str">
        <f>IF(ISBLANK(INNDATA!F652),"",I607*INNDATA!M652)</f>
        <v/>
      </c>
      <c r="O607" s="45" t="str">
        <f>IF(ISBLANK(INNDATA!F652),"",J607*INNDATA!O652)</f>
        <v/>
      </c>
      <c r="P607" s="44" t="str">
        <f>IF(ISBLANK(INNDATA!F652),"",IF(INNDATA!C33="Ja",(K607/Beregninger!L29),(K607/Beregninger!C41)))</f>
        <v/>
      </c>
      <c r="Q607" s="45" t="str">
        <f>IF(ISBLANK(INNDATA!F652),"",IF(INNDATA!C33="Ja",(L607/Beregninger!L63),(L607/Beregninger!C75)))</f>
        <v/>
      </c>
      <c r="R607" s="45" t="str">
        <f>IF(ISBLANK(INNDATA!F652),"",IF(INNDATA!C33="Ja",(M607/Beregninger!L97),(M607/Beregninger!C109)))</f>
        <v/>
      </c>
      <c r="S607" s="45" t="str">
        <f>IF(ISBLANK(INNDATA!F652),"",IF(INNDATA!C33="Ja",(N607/Beregninger!L131),(N607/Beregninger!C143)))</f>
        <v/>
      </c>
      <c r="T607" s="46" t="str">
        <f>IF(ISBLANK(INNDATA!F652),"",IF(INNDATA!C33="Ja",(O607/Beregninger!L165),(O607/Beregninger!C177)))</f>
        <v/>
      </c>
      <c r="U607" s="82"/>
      <c r="V607" s="82"/>
      <c r="W607" s="82"/>
      <c r="X607" s="88"/>
    </row>
    <row r="608" spans="1:24" ht="11.25" customHeight="1">
      <c r="A608" s="88"/>
      <c r="B608" s="82"/>
      <c r="C608" s="84" t="str">
        <f>IF(ISBLANK(INNDATA!C653),"",INNDATA!C653)</f>
        <v/>
      </c>
      <c r="D608" s="213" t="str">
        <f>IF(ISBLANK(INNDATA!D653),"",INNDATA!D653)</f>
        <v/>
      </c>
      <c r="E608" s="214"/>
      <c r="F608" s="44" t="str">
        <f>IF(ISBLANK(INNDATA!F653),"",INNDATA!H653*INNDATA!F653)</f>
        <v/>
      </c>
      <c r="G608" s="45" t="str">
        <f>IF(ISBLANK(INNDATA!F653),"",INNDATA!J653*INNDATA!F653)</f>
        <v/>
      </c>
      <c r="H608" s="45" t="str">
        <f>IF(ISBLANK(INNDATA!F653),"",INNDATA!F653*INNDATA!L653)</f>
        <v/>
      </c>
      <c r="I608" s="45" t="str">
        <f>IF(ISBLANK(INNDATA!F653),"",INNDATA!F653*INNDATA!N653)</f>
        <v/>
      </c>
      <c r="J608" s="45" t="str">
        <f>IF(ISBLANK(INNDATA!F653),"",INNDATA!F653*INNDATA!P653)</f>
        <v/>
      </c>
      <c r="K608" s="44" t="str">
        <f>IF(ISBLANK(INNDATA!F653),"",F608*INNDATA!G653)</f>
        <v/>
      </c>
      <c r="L608" s="45" t="str">
        <f>IF(ISBLANK(INNDATA!F653),"",G608*INNDATA!I653)</f>
        <v/>
      </c>
      <c r="M608" s="45" t="str">
        <f>IF(ISBLANK(INNDATA!F653),"",H608*INNDATA!K653)</f>
        <v/>
      </c>
      <c r="N608" s="45" t="str">
        <f>IF(ISBLANK(INNDATA!F653),"",I608*INNDATA!M653)</f>
        <v/>
      </c>
      <c r="O608" s="45" t="str">
        <f>IF(ISBLANK(INNDATA!F653),"",J608*INNDATA!O653)</f>
        <v/>
      </c>
      <c r="P608" s="44" t="str">
        <f>IF(ISBLANK(INNDATA!F653),"",IF(INNDATA!C33="Ja",(K608/Beregninger!L29),(K608/Beregninger!C41)))</f>
        <v/>
      </c>
      <c r="Q608" s="45" t="str">
        <f>IF(ISBLANK(INNDATA!F653),"",IF(INNDATA!C33="Ja",(L608/Beregninger!L63),(L608/Beregninger!C75)))</f>
        <v/>
      </c>
      <c r="R608" s="45" t="str">
        <f>IF(ISBLANK(INNDATA!F653),"",IF(INNDATA!C33="Ja",(M608/Beregninger!L97),(M608/Beregninger!C109)))</f>
        <v/>
      </c>
      <c r="S608" s="45" t="str">
        <f>IF(ISBLANK(INNDATA!F653),"",IF(INNDATA!C33="Ja",(N608/Beregninger!L131),(N608/Beregninger!C143)))</f>
        <v/>
      </c>
      <c r="T608" s="46" t="str">
        <f>IF(ISBLANK(INNDATA!F653),"",IF(INNDATA!C33="Ja",(O608/Beregninger!L165),(O608/Beregninger!C177)))</f>
        <v/>
      </c>
      <c r="U608" s="82"/>
      <c r="V608" s="82"/>
      <c r="W608" s="82"/>
      <c r="X608" s="88"/>
    </row>
    <row r="609" spans="1:24" ht="11.25" customHeight="1">
      <c r="A609" s="88"/>
      <c r="B609" s="82"/>
      <c r="C609" s="84" t="str">
        <f>IF(ISBLANK(INNDATA!C654),"",INNDATA!C654)</f>
        <v/>
      </c>
      <c r="D609" s="213" t="str">
        <f>IF(ISBLANK(INNDATA!D654),"",INNDATA!D654)</f>
        <v/>
      </c>
      <c r="E609" s="214"/>
      <c r="F609" s="44" t="str">
        <f>IF(ISBLANK(INNDATA!F654),"",INNDATA!H654*INNDATA!F654)</f>
        <v/>
      </c>
      <c r="G609" s="45" t="str">
        <f>IF(ISBLANK(INNDATA!F654),"",INNDATA!J654*INNDATA!F654)</f>
        <v/>
      </c>
      <c r="H609" s="45" t="str">
        <f>IF(ISBLANK(INNDATA!F654),"",INNDATA!F654*INNDATA!L654)</f>
        <v/>
      </c>
      <c r="I609" s="45" t="str">
        <f>IF(ISBLANK(INNDATA!F654),"",INNDATA!F654*INNDATA!N654)</f>
        <v/>
      </c>
      <c r="J609" s="45" t="str">
        <f>IF(ISBLANK(INNDATA!F654),"",INNDATA!F654*INNDATA!P654)</f>
        <v/>
      </c>
      <c r="K609" s="44" t="str">
        <f>IF(ISBLANK(INNDATA!F654),"",F609*INNDATA!G654)</f>
        <v/>
      </c>
      <c r="L609" s="45" t="str">
        <f>IF(ISBLANK(INNDATA!F654),"",G609*INNDATA!I654)</f>
        <v/>
      </c>
      <c r="M609" s="45" t="str">
        <f>IF(ISBLANK(INNDATA!F654),"",H609*INNDATA!K654)</f>
        <v/>
      </c>
      <c r="N609" s="45" t="str">
        <f>IF(ISBLANK(INNDATA!F654),"",I609*INNDATA!M654)</f>
        <v/>
      </c>
      <c r="O609" s="45" t="str">
        <f>IF(ISBLANK(INNDATA!F654),"",J609*INNDATA!O654)</f>
        <v/>
      </c>
      <c r="P609" s="44" t="str">
        <f>IF(ISBLANK(INNDATA!F654),"",IF(INNDATA!C33="Ja",(K609/Beregninger!L29),(K609/Beregninger!C41)))</f>
        <v/>
      </c>
      <c r="Q609" s="45" t="str">
        <f>IF(ISBLANK(INNDATA!F654),"",IF(INNDATA!C33="Ja",(L609/Beregninger!L63),(L609/Beregninger!C75)))</f>
        <v/>
      </c>
      <c r="R609" s="45" t="str">
        <f>IF(ISBLANK(INNDATA!F654),"",IF(INNDATA!C33="Ja",(M609/Beregninger!L97),(M609/Beregninger!C109)))</f>
        <v/>
      </c>
      <c r="S609" s="45" t="str">
        <f>IF(ISBLANK(INNDATA!F654),"",IF(INNDATA!C33="Ja",(N609/Beregninger!L131),(N609/Beregninger!C143)))</f>
        <v/>
      </c>
      <c r="T609" s="46" t="str">
        <f>IF(ISBLANK(INNDATA!F654),"",IF(INNDATA!C33="Ja",(O609/Beregninger!L165),(O609/Beregninger!C177)))</f>
        <v/>
      </c>
      <c r="U609" s="82"/>
      <c r="V609" s="82"/>
      <c r="W609" s="82"/>
      <c r="X609" s="88"/>
    </row>
    <row r="610" spans="1:24" ht="11.25" customHeight="1">
      <c r="A610" s="88"/>
      <c r="B610" s="82"/>
      <c r="C610" s="84" t="str">
        <f>IF(ISBLANK(INNDATA!C655),"",INNDATA!C655)</f>
        <v/>
      </c>
      <c r="D610" s="213" t="str">
        <f>IF(ISBLANK(INNDATA!D655),"",INNDATA!D655)</f>
        <v/>
      </c>
      <c r="E610" s="214"/>
      <c r="F610" s="44" t="str">
        <f>IF(ISBLANK(INNDATA!F655),"",INNDATA!H655*INNDATA!F655)</f>
        <v/>
      </c>
      <c r="G610" s="45" t="str">
        <f>IF(ISBLANK(INNDATA!F655),"",INNDATA!J655*INNDATA!F655)</f>
        <v/>
      </c>
      <c r="H610" s="45" t="str">
        <f>IF(ISBLANK(INNDATA!F655),"",INNDATA!F655*INNDATA!L655)</f>
        <v/>
      </c>
      <c r="I610" s="45" t="str">
        <f>IF(ISBLANK(INNDATA!F655),"",INNDATA!F655*INNDATA!N655)</f>
        <v/>
      </c>
      <c r="J610" s="45" t="str">
        <f>IF(ISBLANK(INNDATA!F655),"",INNDATA!F655*INNDATA!P655)</f>
        <v/>
      </c>
      <c r="K610" s="44" t="str">
        <f>IF(ISBLANK(INNDATA!F655),"",F610*INNDATA!G655)</f>
        <v/>
      </c>
      <c r="L610" s="45" t="str">
        <f>IF(ISBLANK(INNDATA!F655),"",G610*INNDATA!I655)</f>
        <v/>
      </c>
      <c r="M610" s="45" t="str">
        <f>IF(ISBLANK(INNDATA!F655),"",H610*INNDATA!K655)</f>
        <v/>
      </c>
      <c r="N610" s="45" t="str">
        <f>IF(ISBLANK(INNDATA!F655),"",I610*INNDATA!M655)</f>
        <v/>
      </c>
      <c r="O610" s="45" t="str">
        <f>IF(ISBLANK(INNDATA!F655),"",J610*INNDATA!O655)</f>
        <v/>
      </c>
      <c r="P610" s="44" t="str">
        <f>IF(ISBLANK(INNDATA!F655),"",IF(INNDATA!C33="Ja",(K610/Beregninger!L29),(K610/Beregninger!C41)))</f>
        <v/>
      </c>
      <c r="Q610" s="45" t="str">
        <f>IF(ISBLANK(INNDATA!F655),"",IF(INNDATA!C33="Ja",(L610/Beregninger!L63),(L610/Beregninger!C75)))</f>
        <v/>
      </c>
      <c r="R610" s="45" t="str">
        <f>IF(ISBLANK(INNDATA!F655),"",IF(INNDATA!C33="Ja",(M610/Beregninger!L97),(M610/Beregninger!C109)))</f>
        <v/>
      </c>
      <c r="S610" s="45" t="str">
        <f>IF(ISBLANK(INNDATA!F655),"",IF(INNDATA!C33="Ja",(N610/Beregninger!L131),(N610/Beregninger!C143)))</f>
        <v/>
      </c>
      <c r="T610" s="46" t="str">
        <f>IF(ISBLANK(INNDATA!F655),"",IF(INNDATA!C33="Ja",(O610/Beregninger!L165),(O610/Beregninger!C177)))</f>
        <v/>
      </c>
      <c r="U610" s="82"/>
      <c r="V610" s="82"/>
      <c r="W610" s="82"/>
      <c r="X610" s="88"/>
    </row>
    <row r="611" spans="1:24" ht="11.25" customHeight="1">
      <c r="A611" s="88"/>
      <c r="B611" s="82"/>
      <c r="C611" s="84" t="str">
        <f>IF(ISBLANK(INNDATA!C656),"",INNDATA!C656)</f>
        <v/>
      </c>
      <c r="D611" s="213" t="str">
        <f>IF(ISBLANK(INNDATA!D656),"",INNDATA!D656)</f>
        <v/>
      </c>
      <c r="E611" s="214"/>
      <c r="F611" s="44" t="str">
        <f>IF(ISBLANK(INNDATA!F656),"",INNDATA!H656*INNDATA!F656)</f>
        <v/>
      </c>
      <c r="G611" s="45" t="str">
        <f>IF(ISBLANK(INNDATA!F656),"",INNDATA!J656*INNDATA!F656)</f>
        <v/>
      </c>
      <c r="H611" s="45" t="str">
        <f>IF(ISBLANK(INNDATA!F656),"",INNDATA!F656*INNDATA!L656)</f>
        <v/>
      </c>
      <c r="I611" s="45" t="str">
        <f>IF(ISBLANK(INNDATA!F656),"",INNDATA!F656*INNDATA!N656)</f>
        <v/>
      </c>
      <c r="J611" s="45" t="str">
        <f>IF(ISBLANK(INNDATA!F656),"",INNDATA!F656*INNDATA!P656)</f>
        <v/>
      </c>
      <c r="K611" s="44" t="str">
        <f>IF(ISBLANK(INNDATA!F656),"",F611*INNDATA!G656)</f>
        <v/>
      </c>
      <c r="L611" s="45" t="str">
        <f>IF(ISBLANK(INNDATA!F656),"",G611*INNDATA!I656)</f>
        <v/>
      </c>
      <c r="M611" s="45" t="str">
        <f>IF(ISBLANK(INNDATA!F656),"",H611*INNDATA!K656)</f>
        <v/>
      </c>
      <c r="N611" s="45" t="str">
        <f>IF(ISBLANK(INNDATA!F656),"",I611*INNDATA!M656)</f>
        <v/>
      </c>
      <c r="O611" s="45" t="str">
        <f>IF(ISBLANK(INNDATA!F656),"",J611*INNDATA!O656)</f>
        <v/>
      </c>
      <c r="P611" s="44" t="str">
        <f>IF(ISBLANK(INNDATA!F656),"",IF(INNDATA!C33="Ja",(K611/Beregninger!L29),(K611/Beregninger!C41)))</f>
        <v/>
      </c>
      <c r="Q611" s="45" t="str">
        <f>IF(ISBLANK(INNDATA!F656),"",IF(INNDATA!C33="Ja",(L611/Beregninger!L63),(L611/Beregninger!C75)))</f>
        <v/>
      </c>
      <c r="R611" s="45" t="str">
        <f>IF(ISBLANK(INNDATA!F656),"",IF(INNDATA!C33="Ja",(M611/Beregninger!L97),(M611/Beregninger!C109)))</f>
        <v/>
      </c>
      <c r="S611" s="45" t="str">
        <f>IF(ISBLANK(INNDATA!F656),"",IF(INNDATA!C33="Ja",(N611/Beregninger!L131),(N611/Beregninger!C143)))</f>
        <v/>
      </c>
      <c r="T611" s="46" t="str">
        <f>IF(ISBLANK(INNDATA!F656),"",IF(INNDATA!C33="Ja",(O611/Beregninger!L165),(O611/Beregninger!C177)))</f>
        <v/>
      </c>
      <c r="U611" s="82"/>
      <c r="V611" s="82"/>
      <c r="W611" s="82"/>
      <c r="X611" s="88"/>
    </row>
    <row r="612" spans="1:24" ht="11.25" customHeight="1">
      <c r="A612" s="88"/>
      <c r="B612" s="82"/>
      <c r="C612" s="84" t="str">
        <f>IF(ISBLANK(INNDATA!C657),"",INNDATA!C657)</f>
        <v/>
      </c>
      <c r="D612" s="213" t="str">
        <f>IF(ISBLANK(INNDATA!D657),"",INNDATA!D657)</f>
        <v/>
      </c>
      <c r="E612" s="214"/>
      <c r="F612" s="44" t="str">
        <f>IF(ISBLANK(INNDATA!F657),"",INNDATA!H657*INNDATA!F657)</f>
        <v/>
      </c>
      <c r="G612" s="45" t="str">
        <f>IF(ISBLANK(INNDATA!F657),"",INNDATA!J657*INNDATA!F657)</f>
        <v/>
      </c>
      <c r="H612" s="45" t="str">
        <f>IF(ISBLANK(INNDATA!F657),"",INNDATA!F657*INNDATA!L657)</f>
        <v/>
      </c>
      <c r="I612" s="45" t="str">
        <f>IF(ISBLANK(INNDATA!F657),"",INNDATA!F657*INNDATA!N657)</f>
        <v/>
      </c>
      <c r="J612" s="45" t="str">
        <f>IF(ISBLANK(INNDATA!F657),"",INNDATA!F657*INNDATA!P657)</f>
        <v/>
      </c>
      <c r="K612" s="44" t="str">
        <f>IF(ISBLANK(INNDATA!F657),"",F612*INNDATA!G657)</f>
        <v/>
      </c>
      <c r="L612" s="45" t="str">
        <f>IF(ISBLANK(INNDATA!F657),"",G612*INNDATA!I657)</f>
        <v/>
      </c>
      <c r="M612" s="45" t="str">
        <f>IF(ISBLANK(INNDATA!F657),"",H612*INNDATA!K657)</f>
        <v/>
      </c>
      <c r="N612" s="45" t="str">
        <f>IF(ISBLANK(INNDATA!F657),"",I612*INNDATA!M657)</f>
        <v/>
      </c>
      <c r="O612" s="45" t="str">
        <f>IF(ISBLANK(INNDATA!F657),"",J612*INNDATA!O657)</f>
        <v/>
      </c>
      <c r="P612" s="44" t="str">
        <f>IF(ISBLANK(INNDATA!F657),"",IF(INNDATA!C33="Ja",(K612/Beregninger!L29),(K612/Beregninger!C41)))</f>
        <v/>
      </c>
      <c r="Q612" s="45" t="str">
        <f>IF(ISBLANK(INNDATA!F657),"",IF(INNDATA!C33="Ja",(L612/Beregninger!L63),(L612/Beregninger!C75)))</f>
        <v/>
      </c>
      <c r="R612" s="45" t="str">
        <f>IF(ISBLANK(INNDATA!F657),"",IF(INNDATA!C33="Ja",(M612/Beregninger!L97),(M612/Beregninger!C109)))</f>
        <v/>
      </c>
      <c r="S612" s="45" t="str">
        <f>IF(ISBLANK(INNDATA!F657),"",IF(INNDATA!C33="Ja",(N612/Beregninger!L131),(N612/Beregninger!C143)))</f>
        <v/>
      </c>
      <c r="T612" s="46" t="str">
        <f>IF(ISBLANK(INNDATA!F657),"",IF(INNDATA!C33="Ja",(O612/Beregninger!L165),(O612/Beregninger!C177)))</f>
        <v/>
      </c>
      <c r="U612" s="82"/>
      <c r="V612" s="82"/>
      <c r="W612" s="82"/>
      <c r="X612" s="88"/>
    </row>
    <row r="613" spans="1:24" ht="11.25" customHeight="1">
      <c r="A613" s="88"/>
      <c r="B613" s="82"/>
      <c r="C613" s="84" t="str">
        <f>IF(ISBLANK(INNDATA!C658),"",INNDATA!C658)</f>
        <v/>
      </c>
      <c r="D613" s="213" t="str">
        <f>IF(ISBLANK(INNDATA!D658),"",INNDATA!D658)</f>
        <v/>
      </c>
      <c r="E613" s="214"/>
      <c r="F613" s="44" t="str">
        <f>IF(ISBLANK(INNDATA!F658),"",INNDATA!H658*INNDATA!F658)</f>
        <v/>
      </c>
      <c r="G613" s="45" t="str">
        <f>IF(ISBLANK(INNDATA!F658),"",INNDATA!J658*INNDATA!F658)</f>
        <v/>
      </c>
      <c r="H613" s="45" t="str">
        <f>IF(ISBLANK(INNDATA!F658),"",INNDATA!F658*INNDATA!L658)</f>
        <v/>
      </c>
      <c r="I613" s="45" t="str">
        <f>IF(ISBLANK(INNDATA!F658),"",INNDATA!F658*INNDATA!N658)</f>
        <v/>
      </c>
      <c r="J613" s="45" t="str">
        <f>IF(ISBLANK(INNDATA!F658),"",INNDATA!F658*INNDATA!P658)</f>
        <v/>
      </c>
      <c r="K613" s="44" t="str">
        <f>IF(ISBLANK(INNDATA!F658),"",F613*INNDATA!G658)</f>
        <v/>
      </c>
      <c r="L613" s="45" t="str">
        <f>IF(ISBLANK(INNDATA!F658),"",G613*INNDATA!I658)</f>
        <v/>
      </c>
      <c r="M613" s="45" t="str">
        <f>IF(ISBLANK(INNDATA!F658),"",H613*INNDATA!K658)</f>
        <v/>
      </c>
      <c r="N613" s="45" t="str">
        <f>IF(ISBLANK(INNDATA!F658),"",I613*INNDATA!M658)</f>
        <v/>
      </c>
      <c r="O613" s="45" t="str">
        <f>IF(ISBLANK(INNDATA!F658),"",J613*INNDATA!O658)</f>
        <v/>
      </c>
      <c r="P613" s="44" t="str">
        <f>IF(ISBLANK(INNDATA!F658),"",IF(INNDATA!C33="Ja",(K613/Beregninger!L29),(K613/Beregninger!C41)))</f>
        <v/>
      </c>
      <c r="Q613" s="45" t="str">
        <f>IF(ISBLANK(INNDATA!F658),"",IF(INNDATA!C33="Ja",(L613/Beregninger!L63),(L613/Beregninger!C75)))</f>
        <v/>
      </c>
      <c r="R613" s="45" t="str">
        <f>IF(ISBLANK(INNDATA!F658),"",IF(INNDATA!C33="Ja",(M613/Beregninger!L97),(M613/Beregninger!C109)))</f>
        <v/>
      </c>
      <c r="S613" s="45" t="str">
        <f>IF(ISBLANK(INNDATA!F658),"",IF(INNDATA!C33="Ja",(N613/Beregninger!L131),(N613/Beregninger!C143)))</f>
        <v/>
      </c>
      <c r="T613" s="46" t="str">
        <f>IF(ISBLANK(INNDATA!F658),"",IF(INNDATA!C33="Ja",(O613/Beregninger!L165),(O613/Beregninger!C177)))</f>
        <v/>
      </c>
      <c r="U613" s="82"/>
      <c r="V613" s="82"/>
      <c r="W613" s="82"/>
      <c r="X613" s="88"/>
    </row>
    <row r="614" spans="1:24" ht="11.25" customHeight="1">
      <c r="A614" s="88"/>
      <c r="B614" s="82"/>
      <c r="C614" s="84" t="str">
        <f>IF(ISBLANK(INNDATA!C659),"",INNDATA!C659)</f>
        <v/>
      </c>
      <c r="D614" s="213" t="str">
        <f>IF(ISBLANK(INNDATA!D659),"",INNDATA!D659)</f>
        <v/>
      </c>
      <c r="E614" s="214"/>
      <c r="F614" s="44" t="str">
        <f>IF(ISBLANK(INNDATA!F659),"",INNDATA!H659*INNDATA!F659)</f>
        <v/>
      </c>
      <c r="G614" s="45" t="str">
        <f>IF(ISBLANK(INNDATA!F659),"",INNDATA!J659*INNDATA!F659)</f>
        <v/>
      </c>
      <c r="H614" s="45" t="str">
        <f>IF(ISBLANK(INNDATA!F659),"",INNDATA!F659*INNDATA!L659)</f>
        <v/>
      </c>
      <c r="I614" s="45" t="str">
        <f>IF(ISBLANK(INNDATA!F659),"",INNDATA!F659*INNDATA!N659)</f>
        <v/>
      </c>
      <c r="J614" s="45" t="str">
        <f>IF(ISBLANK(INNDATA!F659),"",INNDATA!F659*INNDATA!P659)</f>
        <v/>
      </c>
      <c r="K614" s="44" t="str">
        <f>IF(ISBLANK(INNDATA!F659),"",F614*INNDATA!G659)</f>
        <v/>
      </c>
      <c r="L614" s="45" t="str">
        <f>IF(ISBLANK(INNDATA!F659),"",G614*INNDATA!I659)</f>
        <v/>
      </c>
      <c r="M614" s="45" t="str">
        <f>IF(ISBLANK(INNDATA!F659),"",H614*INNDATA!K659)</f>
        <v/>
      </c>
      <c r="N614" s="45" t="str">
        <f>IF(ISBLANK(INNDATA!F659),"",I614*INNDATA!M659)</f>
        <v/>
      </c>
      <c r="O614" s="45" t="str">
        <f>IF(ISBLANK(INNDATA!F659),"",J614*INNDATA!O659)</f>
        <v/>
      </c>
      <c r="P614" s="44" t="str">
        <f>IF(ISBLANK(INNDATA!F659),"",IF(INNDATA!C33="Ja",(K614/Beregninger!L29),(K614/Beregninger!C41)))</f>
        <v/>
      </c>
      <c r="Q614" s="45" t="str">
        <f>IF(ISBLANK(INNDATA!F659),"",IF(INNDATA!C33="Ja",(L614/Beregninger!L63),(L614/Beregninger!C75)))</f>
        <v/>
      </c>
      <c r="R614" s="45" t="str">
        <f>IF(ISBLANK(INNDATA!F659),"",IF(INNDATA!C33="Ja",(M614/Beregninger!L97),(M614/Beregninger!C109)))</f>
        <v/>
      </c>
      <c r="S614" s="45" t="str">
        <f>IF(ISBLANK(INNDATA!F659),"",IF(INNDATA!C33="Ja",(N614/Beregninger!L131),(N614/Beregninger!C143)))</f>
        <v/>
      </c>
      <c r="T614" s="46" t="str">
        <f>IF(ISBLANK(INNDATA!F659),"",IF(INNDATA!C33="Ja",(O614/Beregninger!L165),(O614/Beregninger!C177)))</f>
        <v/>
      </c>
      <c r="U614" s="82"/>
      <c r="V614" s="82"/>
      <c r="W614" s="82"/>
      <c r="X614" s="88"/>
    </row>
    <row r="615" spans="1:24" ht="11.25" customHeight="1">
      <c r="A615" s="88"/>
      <c r="B615" s="82"/>
      <c r="C615" s="84" t="str">
        <f>IF(ISBLANK(INNDATA!C660),"",INNDATA!C660)</f>
        <v/>
      </c>
      <c r="D615" s="213" t="str">
        <f>IF(ISBLANK(INNDATA!D660),"",INNDATA!D660)</f>
        <v/>
      </c>
      <c r="E615" s="214"/>
      <c r="F615" s="44" t="str">
        <f>IF(ISBLANK(INNDATA!F660),"",INNDATA!H660*INNDATA!F660)</f>
        <v/>
      </c>
      <c r="G615" s="45" t="str">
        <f>IF(ISBLANK(INNDATA!F660),"",INNDATA!J660*INNDATA!F660)</f>
        <v/>
      </c>
      <c r="H615" s="45" t="str">
        <f>IF(ISBLANK(INNDATA!F660),"",INNDATA!F660*INNDATA!L660)</f>
        <v/>
      </c>
      <c r="I615" s="45" t="str">
        <f>IF(ISBLANK(INNDATA!F660),"",INNDATA!F660*INNDATA!N660)</f>
        <v/>
      </c>
      <c r="J615" s="45" t="str">
        <f>IF(ISBLANK(INNDATA!F660),"",INNDATA!F660*INNDATA!P660)</f>
        <v/>
      </c>
      <c r="K615" s="44" t="str">
        <f>IF(ISBLANK(INNDATA!F660),"",F615*INNDATA!G660)</f>
        <v/>
      </c>
      <c r="L615" s="45" t="str">
        <f>IF(ISBLANK(INNDATA!F660),"",G615*INNDATA!I660)</f>
        <v/>
      </c>
      <c r="M615" s="45" t="str">
        <f>IF(ISBLANK(INNDATA!F660),"",H615*INNDATA!K660)</f>
        <v/>
      </c>
      <c r="N615" s="45" t="str">
        <f>IF(ISBLANK(INNDATA!F660),"",I615*INNDATA!M660)</f>
        <v/>
      </c>
      <c r="O615" s="45" t="str">
        <f>IF(ISBLANK(INNDATA!F660),"",J615*INNDATA!O660)</f>
        <v/>
      </c>
      <c r="P615" s="44" t="str">
        <f>IF(ISBLANK(INNDATA!F660),"",IF(INNDATA!C33="Ja",(K615/Beregninger!L29),(K615/Beregninger!C41)))</f>
        <v/>
      </c>
      <c r="Q615" s="45" t="str">
        <f>IF(ISBLANK(INNDATA!F660),"",IF(INNDATA!C33="Ja",(L615/Beregninger!L63),(L615/Beregninger!C75)))</f>
        <v/>
      </c>
      <c r="R615" s="45" t="str">
        <f>IF(ISBLANK(INNDATA!F660),"",IF(INNDATA!C33="Ja",(M615/Beregninger!L97),(M615/Beregninger!C109)))</f>
        <v/>
      </c>
      <c r="S615" s="45" t="str">
        <f>IF(ISBLANK(INNDATA!F660),"",IF(INNDATA!C33="Ja",(N615/Beregninger!L131),(N615/Beregninger!C143)))</f>
        <v/>
      </c>
      <c r="T615" s="46" t="str">
        <f>IF(ISBLANK(INNDATA!F660),"",IF(INNDATA!C33="Ja",(O615/Beregninger!L165),(O615/Beregninger!C177)))</f>
        <v/>
      </c>
      <c r="U615" s="82"/>
      <c r="V615" s="82"/>
      <c r="W615" s="82"/>
      <c r="X615" s="88"/>
    </row>
    <row r="616" spans="1:24" ht="11.25" customHeight="1">
      <c r="A616" s="88"/>
      <c r="B616" s="82"/>
      <c r="C616" s="84" t="str">
        <f>IF(ISBLANK(INNDATA!C661),"",INNDATA!C661)</f>
        <v/>
      </c>
      <c r="D616" s="213" t="str">
        <f>IF(ISBLANK(INNDATA!D661),"",INNDATA!D661)</f>
        <v/>
      </c>
      <c r="E616" s="214"/>
      <c r="F616" s="44" t="str">
        <f>IF(ISBLANK(INNDATA!F661),"",INNDATA!H661*INNDATA!F661)</f>
        <v/>
      </c>
      <c r="G616" s="45" t="str">
        <f>IF(ISBLANK(INNDATA!F661),"",INNDATA!J661*INNDATA!F661)</f>
        <v/>
      </c>
      <c r="H616" s="45" t="str">
        <f>IF(ISBLANK(INNDATA!F661),"",INNDATA!F661*INNDATA!L661)</f>
        <v/>
      </c>
      <c r="I616" s="45" t="str">
        <f>IF(ISBLANK(INNDATA!F661),"",INNDATA!F661*INNDATA!N661)</f>
        <v/>
      </c>
      <c r="J616" s="45" t="str">
        <f>IF(ISBLANK(INNDATA!F661),"",INNDATA!F661*INNDATA!P661)</f>
        <v/>
      </c>
      <c r="K616" s="44" t="str">
        <f>IF(ISBLANK(INNDATA!F661),"",F616*INNDATA!G661)</f>
        <v/>
      </c>
      <c r="L616" s="45" t="str">
        <f>IF(ISBLANK(INNDATA!F661),"",G616*INNDATA!I661)</f>
        <v/>
      </c>
      <c r="M616" s="45" t="str">
        <f>IF(ISBLANK(INNDATA!F661),"",H616*INNDATA!K661)</f>
        <v/>
      </c>
      <c r="N616" s="45" t="str">
        <f>IF(ISBLANK(INNDATA!F661),"",I616*INNDATA!M661)</f>
        <v/>
      </c>
      <c r="O616" s="45" t="str">
        <f>IF(ISBLANK(INNDATA!F661),"",J616*INNDATA!O661)</f>
        <v/>
      </c>
      <c r="P616" s="44" t="str">
        <f>IF(ISBLANK(INNDATA!F661),"",IF(INNDATA!C33="Ja",(K616/Beregninger!L29),(K616/Beregninger!C41)))</f>
        <v/>
      </c>
      <c r="Q616" s="45" t="str">
        <f>IF(ISBLANK(INNDATA!F661),"",IF(INNDATA!C33="Ja",(L616/Beregninger!L63),(L616/Beregninger!C75)))</f>
        <v/>
      </c>
      <c r="R616" s="45" t="str">
        <f>IF(ISBLANK(INNDATA!F661),"",IF(INNDATA!C33="Ja",(M616/Beregninger!L97),(M616/Beregninger!C109)))</f>
        <v/>
      </c>
      <c r="S616" s="45" t="str">
        <f>IF(ISBLANK(INNDATA!F661),"",IF(INNDATA!C33="Ja",(N616/Beregninger!L131),(N616/Beregninger!C143)))</f>
        <v/>
      </c>
      <c r="T616" s="46" t="str">
        <f>IF(ISBLANK(INNDATA!F661),"",IF(INNDATA!C33="Ja",(O616/Beregninger!L165),(O616/Beregninger!C177)))</f>
        <v/>
      </c>
      <c r="U616" s="82"/>
      <c r="V616" s="82"/>
      <c r="W616" s="82"/>
      <c r="X616" s="88"/>
    </row>
    <row r="617" spans="1:24" ht="11.25" customHeight="1">
      <c r="A617" s="88"/>
      <c r="B617" s="82"/>
      <c r="C617" s="85" t="str">
        <f>IF(ISBLANK(INNDATA!C662),"",INNDATA!C662)</f>
        <v/>
      </c>
      <c r="D617" s="215" t="str">
        <f>IF(ISBLANK(INNDATA!D662),"",INNDATA!D662)</f>
        <v/>
      </c>
      <c r="E617" s="216"/>
      <c r="F617" s="44" t="str">
        <f>IF(ISBLANK(INNDATA!F662),"",INNDATA!H662*INNDATA!F662)</f>
        <v/>
      </c>
      <c r="G617" s="45" t="str">
        <f>IF(ISBLANK(INNDATA!F662),"",INNDATA!J662*INNDATA!F662)</f>
        <v/>
      </c>
      <c r="H617" s="45" t="str">
        <f>IF(ISBLANK(INNDATA!F662),"",INNDATA!F662*INNDATA!L662)</f>
        <v/>
      </c>
      <c r="I617" s="45" t="str">
        <f>IF(ISBLANK(INNDATA!F662),"",INNDATA!F662*INNDATA!N662)</f>
        <v/>
      </c>
      <c r="J617" s="45" t="str">
        <f>IF(ISBLANK(INNDATA!F662),"",INNDATA!F662*INNDATA!P662)</f>
        <v/>
      </c>
      <c r="K617" s="44" t="str">
        <f>IF(ISBLANK(INNDATA!F662),"",F617*INNDATA!G662)</f>
        <v/>
      </c>
      <c r="L617" s="45" t="str">
        <f>IF(ISBLANK(INNDATA!F662),"",G617*INNDATA!I662)</f>
        <v/>
      </c>
      <c r="M617" s="45" t="str">
        <f>IF(ISBLANK(INNDATA!F662),"",H617*INNDATA!K662)</f>
        <v/>
      </c>
      <c r="N617" s="45" t="str">
        <f>IF(ISBLANK(INNDATA!F662),"",I617*INNDATA!M662)</f>
        <v/>
      </c>
      <c r="O617" s="45" t="str">
        <f>IF(ISBLANK(INNDATA!F662),"",J617*INNDATA!O662)</f>
        <v/>
      </c>
      <c r="P617" s="50" t="str">
        <f>IF(ISBLANK(INNDATA!F662),"",IF(INNDATA!C33="Ja",(K617/Beregninger!L29),(K617/Beregninger!C41)))</f>
        <v/>
      </c>
      <c r="Q617" s="51" t="str">
        <f>IF(ISBLANK(INNDATA!F662),"",IF(INNDATA!C33="Ja",(L617/Beregninger!L63),(L617/Beregninger!C75)))</f>
        <v/>
      </c>
      <c r="R617" s="51" t="str">
        <f>IF(ISBLANK(INNDATA!F662),"",IF(INNDATA!C33="Ja",(M617/Beregninger!L97),(M617/Beregninger!C109)))</f>
        <v/>
      </c>
      <c r="S617" s="51" t="str">
        <f>IF(ISBLANK(INNDATA!F662),"",IF(INNDATA!C33="Ja",(N617/Beregninger!L131),(N617/Beregninger!C143)))</f>
        <v/>
      </c>
      <c r="T617" s="52" t="str">
        <f>IF(ISBLANK(INNDATA!F662),"",IF(INNDATA!C33="Ja",(O617/Beregninger!L165),(O617/Beregninger!C177)))</f>
        <v/>
      </c>
      <c r="U617" s="82"/>
      <c r="V617" s="82"/>
      <c r="W617" s="82"/>
      <c r="X617" s="88"/>
    </row>
    <row r="618" spans="1:24" ht="11.25" customHeight="1" thickBot="1">
      <c r="A618" s="88"/>
      <c r="B618" s="82"/>
      <c r="C618" s="82"/>
      <c r="D618" s="82"/>
      <c r="E618" s="82" t="s">
        <v>31</v>
      </c>
      <c r="F618" s="76">
        <f aca="true" t="shared" si="5" ref="F618:T618">SUM(F549:F617)</f>
        <v>0</v>
      </c>
      <c r="G618" s="77">
        <f t="shared" si="5"/>
        <v>0</v>
      </c>
      <c r="H618" s="77">
        <f t="shared" si="5"/>
        <v>0</v>
      </c>
      <c r="I618" s="77">
        <f t="shared" si="5"/>
        <v>0</v>
      </c>
      <c r="J618" s="78">
        <f t="shared" si="5"/>
        <v>0</v>
      </c>
      <c r="K618" s="54">
        <f t="shared" si="5"/>
        <v>0</v>
      </c>
      <c r="L618" s="55">
        <f t="shared" si="5"/>
        <v>0</v>
      </c>
      <c r="M618" s="55">
        <f t="shared" si="5"/>
        <v>0</v>
      </c>
      <c r="N618" s="55">
        <f t="shared" si="5"/>
        <v>0</v>
      </c>
      <c r="O618" s="56">
        <f t="shared" si="5"/>
        <v>0</v>
      </c>
      <c r="P618" s="57">
        <f t="shared" si="5"/>
        <v>0</v>
      </c>
      <c r="Q618" s="57">
        <f t="shared" si="5"/>
        <v>0</v>
      </c>
      <c r="R618" s="57">
        <f t="shared" si="5"/>
        <v>0</v>
      </c>
      <c r="S618" s="57">
        <f t="shared" si="5"/>
        <v>0</v>
      </c>
      <c r="T618" s="57">
        <f t="shared" si="5"/>
        <v>0</v>
      </c>
      <c r="U618" s="82"/>
      <c r="V618" s="82"/>
      <c r="W618" s="82"/>
      <c r="X618" s="88"/>
    </row>
    <row r="619" spans="1:24" ht="11.25" customHeight="1" thickTop="1">
      <c r="A619" s="88"/>
      <c r="B619" s="82"/>
      <c r="C619" s="82"/>
      <c r="D619" s="82"/>
      <c r="E619" s="82"/>
      <c r="F619" s="82"/>
      <c r="G619" s="82"/>
      <c r="H619" s="137"/>
      <c r="I619" s="82"/>
      <c r="J619" s="82"/>
      <c r="K619" s="82"/>
      <c r="L619" s="82"/>
      <c r="M619" s="82"/>
      <c r="N619" s="82"/>
      <c r="O619" s="82"/>
      <c r="P619" s="82"/>
      <c r="Q619" s="82"/>
      <c r="R619" s="82"/>
      <c r="S619" s="82"/>
      <c r="T619" s="82"/>
      <c r="U619" s="82"/>
      <c r="V619" s="82"/>
      <c r="W619" s="82"/>
      <c r="X619" s="88"/>
    </row>
    <row r="620" spans="1:24" ht="11.25" customHeight="1">
      <c r="A620" s="88"/>
      <c r="B620" s="82"/>
      <c r="C620" s="82"/>
      <c r="D620" s="82"/>
      <c r="E620" s="82"/>
      <c r="F620" s="82"/>
      <c r="G620" s="82"/>
      <c r="H620" s="137"/>
      <c r="I620" s="82"/>
      <c r="J620" s="82"/>
      <c r="K620" s="82"/>
      <c r="L620" s="82"/>
      <c r="M620" s="82"/>
      <c r="N620" s="82"/>
      <c r="O620" s="82"/>
      <c r="P620" s="82"/>
      <c r="Q620" s="82"/>
      <c r="R620" s="82"/>
      <c r="S620" s="82"/>
      <c r="T620" s="82"/>
      <c r="U620" s="82"/>
      <c r="V620" s="82"/>
      <c r="W620" s="82"/>
      <c r="X620" s="88"/>
    </row>
    <row r="621" spans="1:24" ht="11.25" customHeight="1">
      <c r="A621" s="88"/>
      <c r="B621" s="82"/>
      <c r="C621" s="82"/>
      <c r="D621" s="82"/>
      <c r="E621" s="82"/>
      <c r="F621" s="82"/>
      <c r="G621" s="82"/>
      <c r="H621" s="137"/>
      <c r="I621" s="82"/>
      <c r="J621" s="82"/>
      <c r="K621" s="82"/>
      <c r="L621" s="82"/>
      <c r="M621" s="82"/>
      <c r="N621" s="82"/>
      <c r="O621" s="82"/>
      <c r="P621" s="82"/>
      <c r="Q621" s="82"/>
      <c r="R621" s="82"/>
      <c r="S621" s="82"/>
      <c r="T621" s="82"/>
      <c r="U621" s="82"/>
      <c r="V621" s="82"/>
      <c r="W621" s="82"/>
      <c r="X621" s="88"/>
    </row>
    <row r="622" spans="1:24" ht="11.25" customHeight="1">
      <c r="A622" s="88"/>
      <c r="B622" s="82"/>
      <c r="C622" s="82"/>
      <c r="D622" s="82"/>
      <c r="E622" s="82"/>
      <c r="F622" s="82"/>
      <c r="G622" s="82"/>
      <c r="H622" s="82"/>
      <c r="I622" s="82"/>
      <c r="J622" s="82"/>
      <c r="K622" s="82"/>
      <c r="L622" s="82"/>
      <c r="M622" s="82"/>
      <c r="N622" s="82"/>
      <c r="O622" s="82"/>
      <c r="P622" s="82"/>
      <c r="Q622" s="82"/>
      <c r="R622" s="82"/>
      <c r="S622" s="82"/>
      <c r="T622" s="82"/>
      <c r="U622" s="82"/>
      <c r="V622" s="82"/>
      <c r="W622" s="82"/>
      <c r="X622" s="88"/>
    </row>
    <row r="623" spans="1:24" ht="11.25" customHeight="1">
      <c r="A623" s="88"/>
      <c r="B623" s="82"/>
      <c r="C623" s="82"/>
      <c r="D623" s="82"/>
      <c r="E623" s="82"/>
      <c r="F623" s="82"/>
      <c r="G623" s="82"/>
      <c r="H623" s="82"/>
      <c r="I623" s="82"/>
      <c r="J623" s="82"/>
      <c r="K623" s="82"/>
      <c r="L623" s="82"/>
      <c r="M623" s="82"/>
      <c r="N623" s="82"/>
      <c r="O623" s="82"/>
      <c r="P623" s="82"/>
      <c r="Q623" s="82"/>
      <c r="R623" s="82"/>
      <c r="S623" s="82"/>
      <c r="T623" s="82"/>
      <c r="U623" s="82"/>
      <c r="V623" s="82"/>
      <c r="W623" s="82"/>
      <c r="X623" s="88"/>
    </row>
    <row r="624" spans="1:24" ht="11.25" customHeight="1">
      <c r="A624" s="88"/>
      <c r="B624" s="82"/>
      <c r="C624" s="82"/>
      <c r="D624" s="82"/>
      <c r="E624" s="82"/>
      <c r="F624" s="82"/>
      <c r="G624" s="82"/>
      <c r="H624" s="82"/>
      <c r="I624" s="82"/>
      <c r="J624" s="82"/>
      <c r="K624" s="82"/>
      <c r="L624" s="82"/>
      <c r="M624" s="82"/>
      <c r="N624" s="82"/>
      <c r="O624" s="82"/>
      <c r="P624" s="82"/>
      <c r="Q624" s="82"/>
      <c r="R624" s="82"/>
      <c r="S624" s="82"/>
      <c r="T624" s="82"/>
      <c r="U624" s="82"/>
      <c r="V624" s="82"/>
      <c r="W624" s="82"/>
      <c r="X624" s="88"/>
    </row>
    <row r="625" spans="1:24" ht="11.25" customHeight="1">
      <c r="A625" s="88"/>
      <c r="B625" s="82"/>
      <c r="C625" s="82"/>
      <c r="D625" s="82"/>
      <c r="E625" s="82"/>
      <c r="F625" s="82"/>
      <c r="G625" s="82"/>
      <c r="H625" s="82"/>
      <c r="I625" s="82"/>
      <c r="J625" s="82"/>
      <c r="K625" s="82"/>
      <c r="L625" s="82"/>
      <c r="M625" s="82"/>
      <c r="N625" s="82"/>
      <c r="O625" s="82"/>
      <c r="P625" s="82"/>
      <c r="Q625" s="82"/>
      <c r="R625" s="82"/>
      <c r="S625" s="82"/>
      <c r="T625" s="82"/>
      <c r="U625" s="82"/>
      <c r="V625" s="82"/>
      <c r="W625" s="82"/>
      <c r="X625" s="88"/>
    </row>
    <row r="626" spans="1:24" ht="11.25" customHeight="1">
      <c r="A626" s="88"/>
      <c r="B626" s="82"/>
      <c r="C626" s="82"/>
      <c r="D626" s="82"/>
      <c r="E626" s="82"/>
      <c r="F626" s="82"/>
      <c r="G626" s="82"/>
      <c r="H626" s="168"/>
      <c r="I626" s="82"/>
      <c r="J626" s="82"/>
      <c r="K626" s="82"/>
      <c r="L626" s="82"/>
      <c r="M626" s="82"/>
      <c r="N626" s="82"/>
      <c r="O626" s="82"/>
      <c r="P626" s="82"/>
      <c r="Q626" s="82"/>
      <c r="R626" s="82"/>
      <c r="S626" s="82"/>
      <c r="T626" s="82"/>
      <c r="U626" s="82"/>
      <c r="V626" s="82"/>
      <c r="W626" s="82"/>
      <c r="X626" s="88"/>
    </row>
    <row r="627" spans="1:24" ht="11.25" customHeight="1">
      <c r="A627" s="88"/>
      <c r="B627" s="82"/>
      <c r="C627" s="82"/>
      <c r="D627" s="82"/>
      <c r="E627" s="82"/>
      <c r="F627" s="82"/>
      <c r="G627" s="82"/>
      <c r="H627" s="168"/>
      <c r="I627" s="82"/>
      <c r="J627" s="82"/>
      <c r="K627" s="82"/>
      <c r="L627" s="82"/>
      <c r="M627" s="82"/>
      <c r="N627" s="82"/>
      <c r="O627" s="82"/>
      <c r="P627" s="82"/>
      <c r="Q627" s="82"/>
      <c r="R627" s="82"/>
      <c r="S627" s="82"/>
      <c r="T627" s="82"/>
      <c r="U627" s="82"/>
      <c r="V627" s="82"/>
      <c r="W627" s="82"/>
      <c r="X627" s="88"/>
    </row>
    <row r="628" spans="1:24" ht="11.25" customHeight="1" thickBot="1">
      <c r="A628" s="88"/>
      <c r="B628" s="82"/>
      <c r="C628" s="228" t="s">
        <v>261</v>
      </c>
      <c r="D628" s="228"/>
      <c r="E628" s="228"/>
      <c r="F628" s="228"/>
      <c r="G628" s="82"/>
      <c r="H628" s="168"/>
      <c r="I628" s="82"/>
      <c r="J628" s="82"/>
      <c r="K628" s="82"/>
      <c r="L628" s="82"/>
      <c r="M628" s="82"/>
      <c r="N628" s="82"/>
      <c r="O628" s="82"/>
      <c r="P628" s="82"/>
      <c r="Q628" s="82"/>
      <c r="R628" s="82"/>
      <c r="S628" s="82"/>
      <c r="T628" s="82"/>
      <c r="U628" s="82"/>
      <c r="V628" s="82"/>
      <c r="W628" s="82"/>
      <c r="X628" s="88"/>
    </row>
    <row r="629" spans="1:24" ht="11.25" customHeight="1" thickBot="1" thickTop="1">
      <c r="A629" s="88"/>
      <c r="B629" s="82"/>
      <c r="C629" s="228"/>
      <c r="D629" s="228"/>
      <c r="E629" s="228"/>
      <c r="F629" s="228"/>
      <c r="G629" s="82"/>
      <c r="H629" s="82"/>
      <c r="I629" s="82"/>
      <c r="J629" s="82"/>
      <c r="K629" s="82"/>
      <c r="L629" s="82"/>
      <c r="M629" s="82"/>
      <c r="N629" s="82"/>
      <c r="O629" s="82"/>
      <c r="P629" s="82"/>
      <c r="Q629" s="82"/>
      <c r="R629" s="82"/>
      <c r="S629" s="82"/>
      <c r="T629" s="82"/>
      <c r="U629" s="82"/>
      <c r="V629" s="82"/>
      <c r="W629" s="82"/>
      <c r="X629" s="88"/>
    </row>
    <row r="630" spans="1:24" ht="11.25" customHeight="1" thickTop="1">
      <c r="A630" s="88"/>
      <c r="B630" s="82"/>
      <c r="C630" s="82"/>
      <c r="D630" s="82"/>
      <c r="E630" s="82"/>
      <c r="F630" s="82"/>
      <c r="G630" s="82"/>
      <c r="H630" s="82"/>
      <c r="I630" s="101"/>
      <c r="J630" s="101"/>
      <c r="K630" s="101"/>
      <c r="L630" s="101"/>
      <c r="M630" s="101"/>
      <c r="N630" s="101"/>
      <c r="O630" s="101"/>
      <c r="P630" s="101"/>
      <c r="Q630" s="101"/>
      <c r="R630" s="101"/>
      <c r="S630" s="101"/>
      <c r="T630" s="82"/>
      <c r="U630" s="82"/>
      <c r="V630" s="82"/>
      <c r="W630" s="82"/>
      <c r="X630" s="88"/>
    </row>
    <row r="631" spans="1:24" s="120" customFormat="1" ht="11.25" customHeight="1">
      <c r="A631" s="88"/>
      <c r="B631" s="82"/>
      <c r="C631" s="82"/>
      <c r="D631" s="82"/>
      <c r="E631" s="82"/>
      <c r="F631" s="82"/>
      <c r="G631" s="82"/>
      <c r="H631" s="82"/>
      <c r="I631" s="101"/>
      <c r="J631" s="101"/>
      <c r="K631" s="101"/>
      <c r="L631" s="101"/>
      <c r="M631" s="101"/>
      <c r="N631" s="101"/>
      <c r="O631" s="101"/>
      <c r="P631" s="101"/>
      <c r="Q631" s="101"/>
      <c r="R631" s="101"/>
      <c r="S631" s="101"/>
      <c r="T631" s="82"/>
      <c r="U631" s="82"/>
      <c r="V631" s="82"/>
      <c r="W631" s="82"/>
      <c r="X631" s="88"/>
    </row>
    <row r="632" spans="1:24" ht="11.25" customHeight="1">
      <c r="A632" s="88"/>
      <c r="B632" s="82"/>
      <c r="C632" s="82"/>
      <c r="D632" s="82"/>
      <c r="E632" s="82"/>
      <c r="F632" s="82"/>
      <c r="G632" s="82"/>
      <c r="H632" s="137"/>
      <c r="I632" s="82"/>
      <c r="J632" s="82"/>
      <c r="K632" s="82"/>
      <c r="L632" s="82"/>
      <c r="M632" s="82"/>
      <c r="N632" s="82"/>
      <c r="O632" s="82"/>
      <c r="P632" s="82"/>
      <c r="Q632" s="82"/>
      <c r="R632" s="82"/>
      <c r="S632" s="82"/>
      <c r="T632" s="82"/>
      <c r="U632" s="82"/>
      <c r="V632" s="82"/>
      <c r="W632" s="82"/>
      <c r="X632" s="88"/>
    </row>
    <row r="633" spans="1:24" ht="11.25" customHeight="1">
      <c r="A633" s="88"/>
      <c r="B633" s="82"/>
      <c r="C633" s="217" t="s">
        <v>62</v>
      </c>
      <c r="D633" s="218"/>
      <c r="E633" s="218"/>
      <c r="F633" s="218"/>
      <c r="G633" s="261"/>
      <c r="H633" s="217" t="s">
        <v>63</v>
      </c>
      <c r="I633" s="218"/>
      <c r="J633" s="218"/>
      <c r="K633" s="218"/>
      <c r="L633" s="261"/>
      <c r="M633" s="217" t="s">
        <v>64</v>
      </c>
      <c r="N633" s="218"/>
      <c r="O633" s="218"/>
      <c r="P633" s="218"/>
      <c r="Q633" s="261"/>
      <c r="R633" s="82"/>
      <c r="S633" s="82"/>
      <c r="T633" s="82"/>
      <c r="U633" s="82"/>
      <c r="V633" s="82"/>
      <c r="W633" s="82"/>
      <c r="X633" s="88"/>
    </row>
    <row r="634" spans="1:24" ht="11.25" customHeight="1">
      <c r="A634" s="88"/>
      <c r="B634" s="82"/>
      <c r="C634" s="139" t="s">
        <v>14</v>
      </c>
      <c r="D634" s="101" t="s">
        <v>40</v>
      </c>
      <c r="E634" s="101" t="s">
        <v>41</v>
      </c>
      <c r="F634" s="101" t="s">
        <v>42</v>
      </c>
      <c r="G634" s="140" t="s">
        <v>43</v>
      </c>
      <c r="H634" s="101" t="s">
        <v>14</v>
      </c>
      <c r="I634" s="101" t="s">
        <v>40</v>
      </c>
      <c r="J634" s="101" t="s">
        <v>41</v>
      </c>
      <c r="K634" s="101" t="s">
        <v>42</v>
      </c>
      <c r="L634" s="140" t="s">
        <v>43</v>
      </c>
      <c r="M634" s="101" t="s">
        <v>14</v>
      </c>
      <c r="N634" s="101" t="s">
        <v>40</v>
      </c>
      <c r="O634" s="101" t="s">
        <v>41</v>
      </c>
      <c r="P634" s="101" t="s">
        <v>42</v>
      </c>
      <c r="Q634" s="140" t="s">
        <v>43</v>
      </c>
      <c r="R634" s="82"/>
      <c r="S634" s="82"/>
      <c r="T634" s="82"/>
      <c r="U634" s="82"/>
      <c r="V634" s="82"/>
      <c r="W634" s="82"/>
      <c r="X634" s="88"/>
    </row>
    <row r="635" spans="1:24" ht="11.25" customHeight="1" thickBot="1">
      <c r="A635" s="88"/>
      <c r="C635" s="36">
        <f>F173+F262+F351+F440+F529+F618</f>
        <v>0</v>
      </c>
      <c r="D635" s="70">
        <f>G173+G262+G351+G440+G529+G618</f>
        <v>0</v>
      </c>
      <c r="E635" s="70">
        <f>H173+H262+H351+H440+H529+H618</f>
        <v>0</v>
      </c>
      <c r="F635" s="70">
        <f>I173+I262+I351+I440+I529+I618</f>
        <v>0</v>
      </c>
      <c r="G635" s="37">
        <f>J173+J262+J351+J440+J529+J618</f>
        <v>0</v>
      </c>
      <c r="H635" s="70">
        <f>P173+P262+P351+P440+P529+P618</f>
        <v>0</v>
      </c>
      <c r="I635" s="70">
        <f>Q173+Q262+Q351+Q440+Q529+Q618</f>
        <v>0</v>
      </c>
      <c r="J635" s="70">
        <f>R173+R262+R351+R440+R529+R618</f>
        <v>0</v>
      </c>
      <c r="K635" s="70">
        <f>S173+S262+S351+S440+S529+S618</f>
        <v>0</v>
      </c>
      <c r="L635" s="37">
        <f>T173+T262+T351+T440+T529+T618</f>
        <v>0</v>
      </c>
      <c r="M635" s="70">
        <f>K173+K262+K351+K440+K529+K618</f>
        <v>0</v>
      </c>
      <c r="N635" s="70">
        <f>L173+L262+L351+L440+L529+L618</f>
        <v>0</v>
      </c>
      <c r="O635" s="70">
        <f>M173+M262+M351+M440+M529+M618</f>
        <v>0</v>
      </c>
      <c r="P635" s="70">
        <f>N173+N262+N351+N440+N529+N618</f>
        <v>0</v>
      </c>
      <c r="Q635" s="37">
        <f>O173+O262+O351+O440+O529+O618</f>
        <v>0</v>
      </c>
      <c r="R635" s="82"/>
      <c r="S635" s="82"/>
      <c r="T635" s="82"/>
      <c r="U635" s="82"/>
      <c r="V635" s="82"/>
      <c r="W635" s="82"/>
      <c r="X635" s="88"/>
    </row>
    <row r="636" spans="1:24" ht="11.25" customHeight="1" thickTop="1">
      <c r="A636" s="88"/>
      <c r="B636" s="82"/>
      <c r="C636" s="82"/>
      <c r="D636" s="82"/>
      <c r="E636" s="82"/>
      <c r="F636" s="82"/>
      <c r="G636" s="82"/>
      <c r="H636" s="137"/>
      <c r="I636" s="82"/>
      <c r="J636" s="82"/>
      <c r="K636" s="82"/>
      <c r="L636" s="82"/>
      <c r="M636" s="82"/>
      <c r="N636" s="82"/>
      <c r="O636" s="82"/>
      <c r="P636" s="82"/>
      <c r="Q636" s="82"/>
      <c r="R636" s="82"/>
      <c r="S636" s="82"/>
      <c r="T636" s="82"/>
      <c r="U636" s="82"/>
      <c r="V636" s="82"/>
      <c r="W636" s="82"/>
      <c r="X636" s="88"/>
    </row>
    <row r="637" spans="1:24" ht="11.25" customHeight="1">
      <c r="A637" s="88"/>
      <c r="B637" s="82"/>
      <c r="C637" s="82"/>
      <c r="D637" s="82"/>
      <c r="E637" s="82"/>
      <c r="F637" s="82"/>
      <c r="G637" s="82"/>
      <c r="H637" s="137"/>
      <c r="I637" s="82"/>
      <c r="J637" s="82"/>
      <c r="K637" s="82"/>
      <c r="L637" s="82"/>
      <c r="M637" s="82"/>
      <c r="N637" s="82"/>
      <c r="O637" s="82"/>
      <c r="P637" s="82"/>
      <c r="Q637" s="82"/>
      <c r="R637" s="82"/>
      <c r="S637" s="82"/>
      <c r="T637" s="82"/>
      <c r="U637" s="82"/>
      <c r="V637" s="82"/>
      <c r="W637" s="82"/>
      <c r="X637" s="88"/>
    </row>
    <row r="638" spans="1:24" ht="11.25" customHeight="1">
      <c r="A638" s="88"/>
      <c r="B638" s="82"/>
      <c r="C638" s="82"/>
      <c r="D638" s="82"/>
      <c r="E638" s="82"/>
      <c r="F638" s="82"/>
      <c r="G638" s="82"/>
      <c r="H638" s="137"/>
      <c r="I638" s="82"/>
      <c r="J638" s="82"/>
      <c r="K638" s="82"/>
      <c r="L638" s="82"/>
      <c r="M638" s="82"/>
      <c r="N638" s="82"/>
      <c r="O638" s="82"/>
      <c r="P638" s="82"/>
      <c r="Q638" s="82"/>
      <c r="R638" s="82"/>
      <c r="S638" s="82"/>
      <c r="T638" s="82"/>
      <c r="U638" s="82"/>
      <c r="V638" s="82"/>
      <c r="W638" s="82"/>
      <c r="X638" s="88"/>
    </row>
    <row r="639" spans="1:24" ht="11.25" customHeight="1">
      <c r="A639" s="88"/>
      <c r="B639" s="82"/>
      <c r="C639" s="82"/>
      <c r="D639" s="82"/>
      <c r="E639" s="82"/>
      <c r="F639" s="82"/>
      <c r="G639" s="82"/>
      <c r="H639" s="137"/>
      <c r="I639" s="82"/>
      <c r="J639" s="82"/>
      <c r="K639" s="82"/>
      <c r="L639" s="82"/>
      <c r="M639" s="82"/>
      <c r="N639" s="82"/>
      <c r="O639" s="82"/>
      <c r="P639" s="82"/>
      <c r="Q639" s="82"/>
      <c r="R639" s="82"/>
      <c r="S639" s="82"/>
      <c r="T639" s="82"/>
      <c r="U639" s="82"/>
      <c r="V639" s="82"/>
      <c r="W639" s="82"/>
      <c r="X639" s="88"/>
    </row>
    <row r="640" spans="1:24" ht="11.25" customHeight="1">
      <c r="A640" s="88"/>
      <c r="B640" s="82"/>
      <c r="C640" s="82"/>
      <c r="D640" s="82"/>
      <c r="E640" s="82"/>
      <c r="F640" s="82"/>
      <c r="G640" s="82"/>
      <c r="H640" s="137"/>
      <c r="I640" s="82"/>
      <c r="J640" s="82"/>
      <c r="K640" s="82"/>
      <c r="L640" s="82"/>
      <c r="M640" s="82"/>
      <c r="N640" s="82"/>
      <c r="O640" s="82"/>
      <c r="P640" s="82"/>
      <c r="Q640" s="82"/>
      <c r="R640" s="82"/>
      <c r="S640" s="82"/>
      <c r="T640" s="82"/>
      <c r="U640" s="82"/>
      <c r="V640" s="82"/>
      <c r="W640" s="82"/>
      <c r="X640" s="88"/>
    </row>
    <row r="641" spans="1:24" ht="11.25" customHeight="1">
      <c r="A641" s="88"/>
      <c r="B641" s="82"/>
      <c r="C641" s="82"/>
      <c r="D641" s="82"/>
      <c r="E641" s="82"/>
      <c r="F641" s="82"/>
      <c r="G641" s="82"/>
      <c r="H641" s="137"/>
      <c r="I641" s="82"/>
      <c r="J641" s="82"/>
      <c r="K641" s="82"/>
      <c r="L641" s="82"/>
      <c r="M641" s="82"/>
      <c r="N641" s="82"/>
      <c r="O641" s="82"/>
      <c r="P641" s="82"/>
      <c r="Q641" s="82"/>
      <c r="R641" s="82"/>
      <c r="S641" s="82"/>
      <c r="T641" s="82"/>
      <c r="U641" s="82"/>
      <c r="V641" s="82"/>
      <c r="W641" s="82"/>
      <c r="X641" s="88"/>
    </row>
    <row r="642" spans="1:24" ht="11.25" customHeight="1">
      <c r="A642" s="88"/>
      <c r="B642" s="82"/>
      <c r="C642" s="82"/>
      <c r="D642" s="82"/>
      <c r="E642" s="82"/>
      <c r="F642" s="82"/>
      <c r="G642" s="82"/>
      <c r="H642" s="137"/>
      <c r="I642" s="82"/>
      <c r="J642" s="82"/>
      <c r="K642" s="82"/>
      <c r="L642" s="82"/>
      <c r="M642" s="82"/>
      <c r="N642" s="82"/>
      <c r="O642" s="82"/>
      <c r="P642" s="82"/>
      <c r="Q642" s="82"/>
      <c r="R642" s="82"/>
      <c r="S642" s="82"/>
      <c r="T642" s="82"/>
      <c r="U642" s="82"/>
      <c r="V642" s="82"/>
      <c r="W642" s="82"/>
      <c r="X642" s="88"/>
    </row>
    <row r="643" spans="1:24" ht="11.25" customHeight="1">
      <c r="A643" s="88"/>
      <c r="B643" s="82"/>
      <c r="C643" s="82"/>
      <c r="D643" s="82"/>
      <c r="E643" s="82"/>
      <c r="F643" s="82"/>
      <c r="G643" s="82"/>
      <c r="H643" s="137"/>
      <c r="I643" s="82"/>
      <c r="J643" s="82"/>
      <c r="K643" s="82"/>
      <c r="L643" s="82"/>
      <c r="M643" s="82"/>
      <c r="N643" s="82"/>
      <c r="O643" s="82"/>
      <c r="P643" s="82"/>
      <c r="Q643" s="82"/>
      <c r="R643" s="82"/>
      <c r="S643" s="82"/>
      <c r="T643" s="82"/>
      <c r="U643" s="82"/>
      <c r="V643" s="82"/>
      <c r="W643" s="82"/>
      <c r="X643" s="88"/>
    </row>
    <row r="644" spans="1:24" ht="11.25" customHeight="1">
      <c r="A644" s="88"/>
      <c r="B644" s="82"/>
      <c r="C644" s="82"/>
      <c r="D644" s="82"/>
      <c r="E644" s="82"/>
      <c r="F644" s="82"/>
      <c r="G644" s="82"/>
      <c r="H644" s="137"/>
      <c r="I644" s="82"/>
      <c r="J644" s="82"/>
      <c r="K644" s="82"/>
      <c r="L644" s="82"/>
      <c r="M644" s="82"/>
      <c r="N644" s="82"/>
      <c r="O644" s="82"/>
      <c r="P644" s="82"/>
      <c r="Q644" s="82"/>
      <c r="R644" s="82"/>
      <c r="S644" s="82"/>
      <c r="T644" s="82"/>
      <c r="U644" s="82"/>
      <c r="V644" s="82"/>
      <c r="W644" s="82"/>
      <c r="X644" s="88"/>
    </row>
    <row r="645" spans="1:24" ht="11.25" customHeight="1">
      <c r="A645" s="88"/>
      <c r="B645" s="88"/>
      <c r="C645" s="88"/>
      <c r="D645" s="88"/>
      <c r="E645" s="88"/>
      <c r="F645" s="88"/>
      <c r="G645" s="88"/>
      <c r="H645" s="138"/>
      <c r="I645" s="88"/>
      <c r="J645" s="88"/>
      <c r="K645" s="88"/>
      <c r="L645" s="88"/>
      <c r="M645" s="88"/>
      <c r="N645" s="88"/>
      <c r="O645" s="88"/>
      <c r="P645" s="88"/>
      <c r="Q645" s="88"/>
      <c r="R645" s="88"/>
      <c r="S645" s="88"/>
      <c r="T645" s="88"/>
      <c r="U645" s="88"/>
      <c r="V645" s="88"/>
      <c r="W645" s="88"/>
      <c r="X645" s="88"/>
    </row>
    <row r="646" spans="1:24" ht="11.25" customHeight="1">
      <c r="A646" s="88"/>
      <c r="B646" s="82"/>
      <c r="C646" s="82"/>
      <c r="D646" s="82"/>
      <c r="E646" s="82"/>
      <c r="F646" s="82"/>
      <c r="G646" s="82"/>
      <c r="H646" s="137"/>
      <c r="I646" s="82"/>
      <c r="J646" s="82"/>
      <c r="K646" s="82"/>
      <c r="L646" s="82"/>
      <c r="M646" s="82"/>
      <c r="N646" s="82"/>
      <c r="O646" s="82"/>
      <c r="P646" s="82"/>
      <c r="Q646" s="82"/>
      <c r="R646" s="82"/>
      <c r="S646" s="82"/>
      <c r="T646" s="82"/>
      <c r="U646" s="82"/>
      <c r="V646" s="82"/>
      <c r="W646" s="82"/>
      <c r="X646" s="88"/>
    </row>
    <row r="647" spans="1:24" ht="11.25" customHeight="1" thickBot="1">
      <c r="A647" s="88"/>
      <c r="B647" s="82"/>
      <c r="C647" s="82"/>
      <c r="D647" s="82"/>
      <c r="E647" s="82"/>
      <c r="F647" s="82"/>
      <c r="G647" s="260" t="s">
        <v>354</v>
      </c>
      <c r="H647" s="260"/>
      <c r="I647" s="260"/>
      <c r="J647" s="260"/>
      <c r="K647" s="260"/>
      <c r="L647" s="82"/>
      <c r="M647" s="82"/>
      <c r="N647" s="82"/>
      <c r="O647" s="82"/>
      <c r="P647" s="82"/>
      <c r="Q647" s="82"/>
      <c r="R647" s="82"/>
      <c r="S647" s="82"/>
      <c r="T647" s="82"/>
      <c r="U647" s="82"/>
      <c r="V647" s="82"/>
      <c r="W647" s="82"/>
      <c r="X647" s="88"/>
    </row>
    <row r="648" spans="1:24" ht="11.25" customHeight="1" thickBot="1" thickTop="1">
      <c r="A648" s="88"/>
      <c r="B648" s="82"/>
      <c r="C648" s="82"/>
      <c r="D648" s="82"/>
      <c r="E648" s="82"/>
      <c r="F648" s="82"/>
      <c r="G648" s="260"/>
      <c r="H648" s="260"/>
      <c r="I648" s="260"/>
      <c r="J648" s="260"/>
      <c r="K648" s="260"/>
      <c r="L648" s="82"/>
      <c r="M648" s="82"/>
      <c r="N648" s="82"/>
      <c r="O648" s="82"/>
      <c r="P648" s="82"/>
      <c r="Q648" s="82"/>
      <c r="R648" s="82"/>
      <c r="S648" s="82"/>
      <c r="T648" s="82"/>
      <c r="U648" s="82"/>
      <c r="V648" s="82"/>
      <c r="W648" s="82"/>
      <c r="X648" s="88"/>
    </row>
    <row r="649" spans="1:24" ht="11.25" customHeight="1" thickTop="1">
      <c r="A649" s="88"/>
      <c r="B649" s="82"/>
      <c r="C649" s="82"/>
      <c r="D649" s="82"/>
      <c r="E649" s="82"/>
      <c r="F649" s="82"/>
      <c r="G649" s="82"/>
      <c r="H649" s="137"/>
      <c r="I649" s="82"/>
      <c r="J649" s="82"/>
      <c r="K649" s="82"/>
      <c r="L649" s="82"/>
      <c r="M649" s="82"/>
      <c r="N649" s="82"/>
      <c r="O649" s="82"/>
      <c r="P649" s="82"/>
      <c r="Q649" s="82"/>
      <c r="R649" s="82"/>
      <c r="S649" s="82"/>
      <c r="T649" s="82"/>
      <c r="U649" s="82"/>
      <c r="V649" s="82"/>
      <c r="W649" s="82"/>
      <c r="X649" s="88"/>
    </row>
    <row r="650" spans="1:24" s="120" customFormat="1" ht="11.25" customHeight="1" thickBot="1">
      <c r="A650" s="88"/>
      <c r="B650" s="82"/>
      <c r="C650" s="235" t="s">
        <v>265</v>
      </c>
      <c r="D650" s="235"/>
      <c r="E650" s="82"/>
      <c r="F650" s="82"/>
      <c r="G650" s="82"/>
      <c r="H650" s="168"/>
      <c r="I650" s="82"/>
      <c r="J650" s="82"/>
      <c r="K650" s="82"/>
      <c r="L650" s="82"/>
      <c r="M650" s="82"/>
      <c r="N650" s="82"/>
      <c r="O650" s="82"/>
      <c r="P650" s="82"/>
      <c r="Q650" s="82"/>
      <c r="R650" s="82"/>
      <c r="S650" s="82"/>
      <c r="T650" s="82"/>
      <c r="U650" s="82"/>
      <c r="V650" s="82"/>
      <c r="W650" s="82"/>
      <c r="X650" s="88"/>
    </row>
    <row r="651" spans="1:24" s="120" customFormat="1" ht="11.25" customHeight="1" thickBot="1" thickTop="1">
      <c r="A651" s="88"/>
      <c r="B651" s="82"/>
      <c r="C651" s="235"/>
      <c r="D651" s="235"/>
      <c r="E651" s="82"/>
      <c r="F651" s="82"/>
      <c r="G651" s="82"/>
      <c r="H651" s="168"/>
      <c r="I651" s="82"/>
      <c r="J651" s="82"/>
      <c r="K651" s="82"/>
      <c r="L651" s="82"/>
      <c r="M651" s="82"/>
      <c r="N651" s="82"/>
      <c r="O651" s="82"/>
      <c r="P651" s="82"/>
      <c r="Q651" s="82"/>
      <c r="R651" s="82"/>
      <c r="S651" s="82"/>
      <c r="T651" s="82"/>
      <c r="U651" s="82"/>
      <c r="V651" s="82"/>
      <c r="W651" s="82"/>
      <c r="X651" s="88"/>
    </row>
    <row r="652" spans="1:24" ht="11.25" customHeight="1" thickTop="1">
      <c r="A652" s="88"/>
      <c r="B652" s="82"/>
      <c r="C652" s="82"/>
      <c r="D652" s="82"/>
      <c r="E652" s="82"/>
      <c r="F652" s="82"/>
      <c r="G652" s="82"/>
      <c r="H652" s="137"/>
      <c r="I652" s="82"/>
      <c r="J652" s="82"/>
      <c r="K652" s="82"/>
      <c r="L652" s="82"/>
      <c r="M652" s="82"/>
      <c r="N652" s="82"/>
      <c r="O652" s="82"/>
      <c r="P652" s="82"/>
      <c r="Q652" s="82"/>
      <c r="R652" s="82"/>
      <c r="S652" s="82"/>
      <c r="T652" s="82"/>
      <c r="U652" s="82"/>
      <c r="V652" s="82"/>
      <c r="W652" s="82"/>
      <c r="X652" s="88"/>
    </row>
    <row r="653" spans="1:24" ht="11.25" customHeight="1">
      <c r="A653" s="88"/>
      <c r="B653" s="82"/>
      <c r="C653" s="82"/>
      <c r="D653" s="82"/>
      <c r="E653" s="82"/>
      <c r="F653" s="82"/>
      <c r="G653" s="82"/>
      <c r="H653" s="82"/>
      <c r="I653" s="82"/>
      <c r="J653" s="82"/>
      <c r="K653" s="82"/>
      <c r="L653" s="82"/>
      <c r="M653" s="82"/>
      <c r="N653" s="167"/>
      <c r="O653" s="167"/>
      <c r="P653" s="167"/>
      <c r="Q653" s="82"/>
      <c r="R653" s="82"/>
      <c r="S653" s="82"/>
      <c r="T653" s="82"/>
      <c r="U653" s="82"/>
      <c r="V653" s="82"/>
      <c r="W653" s="82"/>
      <c r="X653" s="88"/>
    </row>
    <row r="654" spans="1:24" ht="11.25" customHeight="1">
      <c r="A654" s="88"/>
      <c r="B654" s="82"/>
      <c r="C654" s="82"/>
      <c r="D654" s="82" t="s">
        <v>14</v>
      </c>
      <c r="E654" s="82"/>
      <c r="F654" s="82" t="s">
        <v>40</v>
      </c>
      <c r="G654" s="82"/>
      <c r="H654" s="82" t="s">
        <v>41</v>
      </c>
      <c r="I654" s="82"/>
      <c r="J654" s="82" t="s">
        <v>42</v>
      </c>
      <c r="K654" s="82"/>
      <c r="L654" s="82" t="s">
        <v>43</v>
      </c>
      <c r="M654" s="82"/>
      <c r="N654" s="167"/>
      <c r="O654" s="167"/>
      <c r="P654" s="167"/>
      <c r="Q654" s="82"/>
      <c r="R654" s="82"/>
      <c r="S654" s="82"/>
      <c r="T654" s="82"/>
      <c r="U654" s="82"/>
      <c r="V654" s="82"/>
      <c r="W654" s="82"/>
      <c r="X654" s="88"/>
    </row>
    <row r="655" spans="1:24" ht="11.25" customHeight="1">
      <c r="A655" s="88"/>
      <c r="B655" s="82"/>
      <c r="C655" s="82" t="s">
        <v>7</v>
      </c>
      <c r="D655" s="127" t="str">
        <f>_xlfn.IFERROR((D678/INNDATA!C16),"")</f>
        <v/>
      </c>
      <c r="E655" s="82" t="s">
        <v>21</v>
      </c>
      <c r="F655" s="127" t="str">
        <f>_xlfn.IFERROR((F678/INNDATA!E16),"")</f>
        <v/>
      </c>
      <c r="G655" s="82" t="s">
        <v>21</v>
      </c>
      <c r="H655" s="127" t="str">
        <f>_xlfn.IFERROR((H678/INNDATA!G16),"")</f>
        <v/>
      </c>
      <c r="I655" s="82" t="s">
        <v>21</v>
      </c>
      <c r="J655" s="127" t="str">
        <f>_xlfn.IFERROR((J678/INNDATA!I16),"")</f>
        <v/>
      </c>
      <c r="K655" s="82" t="s">
        <v>21</v>
      </c>
      <c r="L655" s="127" t="str">
        <f>_xlfn.IFERROR((L678/INNDATA!K16),"")</f>
        <v/>
      </c>
      <c r="M655" s="82" t="s">
        <v>21</v>
      </c>
      <c r="N655" s="167"/>
      <c r="O655" s="167"/>
      <c r="P655" s="167"/>
      <c r="Q655" s="82"/>
      <c r="R655" s="82"/>
      <c r="S655" s="82"/>
      <c r="T655" s="82"/>
      <c r="U655" s="82"/>
      <c r="V655" s="82"/>
      <c r="W655" s="82"/>
      <c r="X655" s="88"/>
    </row>
    <row r="656" spans="1:24" ht="11.25" customHeight="1">
      <c r="A656" s="88"/>
      <c r="B656" s="82"/>
      <c r="C656" s="82"/>
      <c r="D656" s="120"/>
      <c r="E656" s="82"/>
      <c r="F656" s="120"/>
      <c r="G656" s="82"/>
      <c r="H656" s="120"/>
      <c r="I656" s="82"/>
      <c r="J656" s="120"/>
      <c r="K656" s="82"/>
      <c r="L656" s="120"/>
      <c r="M656" s="82"/>
      <c r="N656" s="167"/>
      <c r="O656" s="167"/>
      <c r="P656" s="167"/>
      <c r="Q656" s="82"/>
      <c r="R656" s="82"/>
      <c r="S656" s="82"/>
      <c r="T656" s="82"/>
      <c r="U656" s="82"/>
      <c r="V656" s="82"/>
      <c r="W656" s="82"/>
      <c r="X656" s="88"/>
    </row>
    <row r="657" spans="1:24" ht="11.25" customHeight="1">
      <c r="A657" s="88"/>
      <c r="B657" s="82"/>
      <c r="C657" s="82" t="s">
        <v>8</v>
      </c>
      <c r="D657" s="127" t="str">
        <f>_xlfn.IFERROR((D680/INNDATA!C16),"")</f>
        <v/>
      </c>
      <c r="E657" s="82" t="s">
        <v>21</v>
      </c>
      <c r="F657" s="127" t="str">
        <f>_xlfn.IFERROR((F680/INNDATA!E16),"")</f>
        <v/>
      </c>
      <c r="G657" s="82" t="s">
        <v>21</v>
      </c>
      <c r="H657" s="127" t="str">
        <f>_xlfn.IFERROR((H680/INNDATA!G16),"")</f>
        <v/>
      </c>
      <c r="I657" s="82" t="s">
        <v>21</v>
      </c>
      <c r="J657" s="127" t="str">
        <f>_xlfn.IFERROR((J680/INNDATA!I16),"")</f>
        <v/>
      </c>
      <c r="K657" s="82" t="s">
        <v>21</v>
      </c>
      <c r="L657" s="127" t="str">
        <f>_xlfn.IFERROR((L680/INNDATA!K16),"")</f>
        <v/>
      </c>
      <c r="M657" s="82" t="s">
        <v>21</v>
      </c>
      <c r="N657" s="167"/>
      <c r="O657" s="167"/>
      <c r="P657" s="167"/>
      <c r="Q657" s="82"/>
      <c r="R657" s="82"/>
      <c r="S657" s="82"/>
      <c r="T657" s="82"/>
      <c r="U657" s="82"/>
      <c r="V657" s="82"/>
      <c r="W657" s="82"/>
      <c r="X657" s="88"/>
    </row>
    <row r="658" spans="1:24" ht="11.25" customHeight="1">
      <c r="A658" s="88"/>
      <c r="B658" s="82"/>
      <c r="C658" s="82"/>
      <c r="D658" s="120"/>
      <c r="E658" s="82"/>
      <c r="F658" s="120"/>
      <c r="G658" s="82"/>
      <c r="H658" s="120"/>
      <c r="I658" s="82"/>
      <c r="J658" s="120"/>
      <c r="K658" s="82"/>
      <c r="L658" s="120"/>
      <c r="M658" s="82"/>
      <c r="N658" s="167"/>
      <c r="O658" s="167"/>
      <c r="P658" s="167"/>
      <c r="Q658" s="82"/>
      <c r="R658" s="82"/>
      <c r="S658" s="82"/>
      <c r="T658" s="82"/>
      <c r="U658" s="82"/>
      <c r="V658" s="82"/>
      <c r="W658" s="82"/>
      <c r="X658" s="88"/>
    </row>
    <row r="659" spans="1:24" ht="11.25" customHeight="1">
      <c r="A659" s="88"/>
      <c r="B659" s="82"/>
      <c r="C659" s="82" t="s">
        <v>9</v>
      </c>
      <c r="D659" s="127" t="str">
        <f>_xlfn.IFERROR((D682/INNDATA!C16),"")</f>
        <v/>
      </c>
      <c r="E659" s="82" t="s">
        <v>21</v>
      </c>
      <c r="F659" s="127" t="str">
        <f>_xlfn.IFERROR((F682/INNDATA!E16),"")</f>
        <v/>
      </c>
      <c r="G659" s="82" t="s">
        <v>21</v>
      </c>
      <c r="H659" s="127" t="str">
        <f>_xlfn.IFERROR((H682/INNDATA!G16),"")</f>
        <v/>
      </c>
      <c r="I659" s="82" t="s">
        <v>21</v>
      </c>
      <c r="J659" s="127" t="str">
        <f>_xlfn.IFERROR((J682/INNDATA!I16),"")</f>
        <v/>
      </c>
      <c r="K659" s="82" t="s">
        <v>21</v>
      </c>
      <c r="L659" s="127" t="str">
        <f>_xlfn.IFERROR((L682/INNDATA!K16),"")</f>
        <v/>
      </c>
      <c r="M659" s="82" t="s">
        <v>21</v>
      </c>
      <c r="N659" s="167"/>
      <c r="O659" s="167"/>
      <c r="P659" s="167"/>
      <c r="Q659" s="82"/>
      <c r="R659" s="82"/>
      <c r="S659" s="82"/>
      <c r="T659" s="82"/>
      <c r="U659" s="82"/>
      <c r="V659" s="82"/>
      <c r="W659" s="82"/>
      <c r="X659" s="88"/>
    </row>
    <row r="660" spans="1:24" ht="11.25" customHeight="1">
      <c r="A660" s="88"/>
      <c r="B660" s="82"/>
      <c r="C660" s="82"/>
      <c r="D660" s="120"/>
      <c r="E660" s="82"/>
      <c r="F660" s="120"/>
      <c r="G660" s="82"/>
      <c r="H660" s="120"/>
      <c r="I660" s="82"/>
      <c r="J660" s="120"/>
      <c r="K660" s="82"/>
      <c r="L660" s="120"/>
      <c r="M660" s="82"/>
      <c r="N660" s="167"/>
      <c r="O660" s="167"/>
      <c r="P660" s="167"/>
      <c r="Q660" s="82"/>
      <c r="R660" s="82"/>
      <c r="S660" s="82"/>
      <c r="T660" s="82"/>
      <c r="U660" s="82"/>
      <c r="V660" s="82"/>
      <c r="W660" s="82"/>
      <c r="X660" s="88"/>
    </row>
    <row r="661" spans="1:24" ht="11.25" customHeight="1">
      <c r="A661" s="88"/>
      <c r="B661" s="82"/>
      <c r="C661" s="82" t="s">
        <v>11</v>
      </c>
      <c r="D661" s="127" t="str">
        <f>_xlfn.IFERROR((D684/INNDATA!C16),"")</f>
        <v/>
      </c>
      <c r="E661" s="82" t="s">
        <v>21</v>
      </c>
      <c r="F661" s="127" t="str">
        <f>_xlfn.IFERROR((F684/INNDATA!E16),"")</f>
        <v/>
      </c>
      <c r="G661" s="82" t="s">
        <v>21</v>
      </c>
      <c r="H661" s="127" t="str">
        <f>_xlfn.IFERROR((H684/INNDATA!G16),"")</f>
        <v/>
      </c>
      <c r="I661" s="82" t="s">
        <v>21</v>
      </c>
      <c r="J661" s="127" t="str">
        <f>_xlfn.IFERROR((J684/INNDATA!I16),"")</f>
        <v/>
      </c>
      <c r="K661" s="82" t="s">
        <v>21</v>
      </c>
      <c r="L661" s="127" t="str">
        <f>_xlfn.IFERROR((L684/INNDATA!K16),"")</f>
        <v/>
      </c>
      <c r="M661" s="82" t="s">
        <v>21</v>
      </c>
      <c r="N661" s="167"/>
      <c r="O661" s="167"/>
      <c r="P661" s="167"/>
      <c r="Q661" s="82"/>
      <c r="R661" s="82"/>
      <c r="S661" s="82"/>
      <c r="T661" s="82"/>
      <c r="U661" s="82"/>
      <c r="V661" s="82"/>
      <c r="W661" s="82"/>
      <c r="X661" s="88"/>
    </row>
    <row r="662" spans="1:24" ht="11.25" customHeight="1">
      <c r="A662" s="88"/>
      <c r="B662" s="82"/>
      <c r="C662" s="82"/>
      <c r="D662" s="120"/>
      <c r="E662" s="82"/>
      <c r="F662" s="120"/>
      <c r="G662" s="82"/>
      <c r="H662" s="120"/>
      <c r="I662" s="82"/>
      <c r="J662" s="120"/>
      <c r="K662" s="82"/>
      <c r="L662" s="120"/>
      <c r="M662" s="82"/>
      <c r="N662" s="167"/>
      <c r="O662" s="167"/>
      <c r="P662" s="167"/>
      <c r="Q662" s="82"/>
      <c r="R662" s="82"/>
      <c r="S662" s="82"/>
      <c r="T662" s="82"/>
      <c r="U662" s="82"/>
      <c r="V662" s="82"/>
      <c r="W662" s="82"/>
      <c r="X662" s="88"/>
    </row>
    <row r="663" spans="1:24" ht="11.25" customHeight="1">
      <c r="A663" s="88"/>
      <c r="B663" s="82"/>
      <c r="C663" s="82" t="s">
        <v>10</v>
      </c>
      <c r="D663" s="127" t="str">
        <f>_xlfn.IFERROR((D686/INNDATA!C16),"")</f>
        <v/>
      </c>
      <c r="E663" s="82" t="s">
        <v>21</v>
      </c>
      <c r="F663" s="127" t="str">
        <f>_xlfn.IFERROR((F686/INNDATA!E16),"")</f>
        <v/>
      </c>
      <c r="G663" s="82" t="s">
        <v>21</v>
      </c>
      <c r="H663" s="127" t="str">
        <f>_xlfn.IFERROR((H686/INNDATA!G16),"")</f>
        <v/>
      </c>
      <c r="I663" s="82" t="s">
        <v>21</v>
      </c>
      <c r="J663" s="127" t="str">
        <f>_xlfn.IFERROR((J686/INNDATA!I16),"")</f>
        <v/>
      </c>
      <c r="K663" s="82" t="s">
        <v>21</v>
      </c>
      <c r="L663" s="127" t="str">
        <f>_xlfn.IFERROR((L686/INNDATA!K16),"")</f>
        <v/>
      </c>
      <c r="M663" s="82" t="s">
        <v>21</v>
      </c>
      <c r="N663" s="167"/>
      <c r="O663" s="168"/>
      <c r="P663" s="167"/>
      <c r="Q663" s="82"/>
      <c r="R663" s="82"/>
      <c r="S663" s="82"/>
      <c r="T663" s="82"/>
      <c r="U663" s="82"/>
      <c r="V663" s="82"/>
      <c r="W663" s="82"/>
      <c r="X663" s="88"/>
    </row>
    <row r="664" spans="1:24" ht="11.25" customHeight="1">
      <c r="A664" s="88"/>
      <c r="B664" s="82"/>
      <c r="C664" s="82"/>
      <c r="D664" s="120"/>
      <c r="E664" s="82"/>
      <c r="F664" s="120"/>
      <c r="G664" s="82"/>
      <c r="H664" s="120"/>
      <c r="I664" s="82"/>
      <c r="J664" s="120"/>
      <c r="K664" s="82"/>
      <c r="L664" s="120"/>
      <c r="M664" s="82"/>
      <c r="N664" s="167"/>
      <c r="O664" s="167"/>
      <c r="P664" s="167"/>
      <c r="Q664" s="82"/>
      <c r="R664" s="82"/>
      <c r="S664" s="82"/>
      <c r="T664" s="82"/>
      <c r="U664" s="82"/>
      <c r="V664" s="82"/>
      <c r="W664" s="82"/>
      <c r="X664" s="88"/>
    </row>
    <row r="665" spans="1:24" ht="11.25" customHeight="1">
      <c r="A665" s="88"/>
      <c r="B665" s="82"/>
      <c r="C665" s="82" t="s">
        <v>12</v>
      </c>
      <c r="D665" s="127" t="str">
        <f>_xlfn.IFERROR((D688/INNDATA!C16),"")</f>
        <v/>
      </c>
      <c r="E665" s="82" t="s">
        <v>21</v>
      </c>
      <c r="F665" s="127" t="str">
        <f>_xlfn.IFERROR((F688/INNDATA!E16),"")</f>
        <v/>
      </c>
      <c r="G665" s="82" t="s">
        <v>21</v>
      </c>
      <c r="H665" s="127" t="str">
        <f>_xlfn.IFERROR((H688/INNDATA!G16),"")</f>
        <v/>
      </c>
      <c r="I665" s="82" t="s">
        <v>21</v>
      </c>
      <c r="J665" s="127" t="str">
        <f>_xlfn.IFERROR((J688/INNDATA!I16),"")</f>
        <v/>
      </c>
      <c r="K665" s="82" t="s">
        <v>21</v>
      </c>
      <c r="L665" s="127" t="str">
        <f>_xlfn.IFERROR((L688/INNDATA!K16),"")</f>
        <v/>
      </c>
      <c r="M665" s="82" t="s">
        <v>21</v>
      </c>
      <c r="N665" s="167"/>
      <c r="O665" s="167"/>
      <c r="P665" s="167"/>
      <c r="Q665" s="82"/>
      <c r="R665" s="82"/>
      <c r="S665" s="82"/>
      <c r="T665" s="82"/>
      <c r="U665" s="82"/>
      <c r="V665" s="82"/>
      <c r="W665" s="82"/>
      <c r="X665" s="88"/>
    </row>
    <row r="666" spans="1:24" ht="11.25" customHeight="1">
      <c r="A666" s="88"/>
      <c r="B666" s="82"/>
      <c r="C666" s="82"/>
      <c r="D666" s="120"/>
      <c r="E666" s="82"/>
      <c r="F666" s="120"/>
      <c r="G666" s="82"/>
      <c r="H666" s="120"/>
      <c r="I666" s="82"/>
      <c r="J666" s="120"/>
      <c r="K666" s="82"/>
      <c r="L666" s="120"/>
      <c r="M666" s="82"/>
      <c r="N666" s="167"/>
      <c r="O666" s="167"/>
      <c r="P666" s="167"/>
      <c r="Q666" s="82"/>
      <c r="R666" s="82"/>
      <c r="S666" s="82"/>
      <c r="T666" s="82"/>
      <c r="U666" s="82"/>
      <c r="V666" s="82"/>
      <c r="W666" s="82"/>
      <c r="X666" s="88"/>
    </row>
    <row r="667" spans="1:24" ht="11.25" customHeight="1">
      <c r="A667" s="88"/>
      <c r="B667" s="82"/>
      <c r="C667" s="82" t="s">
        <v>13</v>
      </c>
      <c r="D667" s="127" t="str">
        <f>_xlfn.IFERROR((D690/INNDATA!C16),"")</f>
        <v/>
      </c>
      <c r="E667" s="82" t="s">
        <v>21</v>
      </c>
      <c r="F667" s="127" t="str">
        <f>_xlfn.IFERROR((F690/INNDATA!E16),"")</f>
        <v/>
      </c>
      <c r="G667" s="82" t="s">
        <v>21</v>
      </c>
      <c r="H667" s="127" t="str">
        <f>_xlfn.IFERROR((H690/INNDATA!G16),"")</f>
        <v/>
      </c>
      <c r="I667" s="82" t="s">
        <v>21</v>
      </c>
      <c r="J667" s="127" t="str">
        <f>_xlfn.IFERROR((J690/INNDATA!I16),"")</f>
        <v/>
      </c>
      <c r="K667" s="82" t="s">
        <v>21</v>
      </c>
      <c r="L667" s="127" t="str">
        <f>_xlfn.IFERROR((L690/INNDATA!K16),"")</f>
        <v/>
      </c>
      <c r="M667" s="82" t="s">
        <v>21</v>
      </c>
      <c r="N667" s="167"/>
      <c r="O667" s="167"/>
      <c r="P667" s="167"/>
      <c r="Q667" s="82"/>
      <c r="R667" s="82"/>
      <c r="S667" s="82"/>
      <c r="T667" s="82"/>
      <c r="U667" s="82"/>
      <c r="V667" s="82"/>
      <c r="W667" s="82"/>
      <c r="X667" s="88"/>
    </row>
    <row r="668" spans="1:24" ht="11.25" customHeight="1">
      <c r="A668" s="88"/>
      <c r="B668" s="82"/>
      <c r="C668" s="82"/>
      <c r="D668" s="120"/>
      <c r="E668" s="82"/>
      <c r="F668" s="120"/>
      <c r="G668" s="82"/>
      <c r="H668" s="120"/>
      <c r="I668" s="82"/>
      <c r="J668" s="120"/>
      <c r="K668" s="82"/>
      <c r="L668" s="120"/>
      <c r="M668" s="82"/>
      <c r="N668" s="167"/>
      <c r="O668" s="167"/>
      <c r="P668" s="167"/>
      <c r="Q668" s="82"/>
      <c r="R668" s="82"/>
      <c r="S668" s="82"/>
      <c r="T668" s="82"/>
      <c r="U668" s="82"/>
      <c r="V668" s="82"/>
      <c r="W668" s="82"/>
      <c r="X668" s="88"/>
    </row>
    <row r="669" spans="1:24" ht="11.25" customHeight="1">
      <c r="A669" s="88"/>
      <c r="B669" s="82"/>
      <c r="C669" s="82" t="s">
        <v>31</v>
      </c>
      <c r="D669" s="127" t="str">
        <f>_xlfn.IFERROR((D692/INNDATA!C16),"")</f>
        <v/>
      </c>
      <c r="E669" s="82" t="s">
        <v>21</v>
      </c>
      <c r="F669" s="127" t="str">
        <f>_xlfn.IFERROR((F692/INNDATA!E16),"")</f>
        <v/>
      </c>
      <c r="G669" s="82" t="s">
        <v>21</v>
      </c>
      <c r="H669" s="127" t="str">
        <f>_xlfn.IFERROR((H692/INNDATA!G16),"")</f>
        <v/>
      </c>
      <c r="I669" s="82" t="s">
        <v>21</v>
      </c>
      <c r="J669" s="127" t="str">
        <f>_xlfn.IFERROR((J692/INNDATA!I16),"")</f>
        <v/>
      </c>
      <c r="K669" s="82" t="s">
        <v>21</v>
      </c>
      <c r="L669" s="127" t="str">
        <f>_xlfn.IFERROR((L692/INNDATA!K16),"")</f>
        <v/>
      </c>
      <c r="M669" s="82" t="s">
        <v>21</v>
      </c>
      <c r="N669" s="167"/>
      <c r="O669" s="167"/>
      <c r="P669" s="167"/>
      <c r="Q669" s="82"/>
      <c r="R669" s="82"/>
      <c r="S669" s="82"/>
      <c r="T669" s="82"/>
      <c r="U669" s="82"/>
      <c r="V669" s="82"/>
      <c r="W669" s="82"/>
      <c r="X669" s="88"/>
    </row>
    <row r="670" spans="1:24" ht="11.25" customHeight="1">
      <c r="A670" s="88"/>
      <c r="B670" s="82"/>
      <c r="C670" s="82"/>
      <c r="D670" s="82"/>
      <c r="E670" s="82"/>
      <c r="F670" s="82"/>
      <c r="G670" s="82"/>
      <c r="H670" s="137"/>
      <c r="I670" s="82"/>
      <c r="J670" s="82"/>
      <c r="K670" s="82"/>
      <c r="L670" s="82"/>
      <c r="M670" s="82"/>
      <c r="N670" s="167"/>
      <c r="O670" s="167"/>
      <c r="P670" s="167"/>
      <c r="Q670" s="82"/>
      <c r="R670" s="82"/>
      <c r="S670" s="82"/>
      <c r="T670" s="82"/>
      <c r="U670" s="82"/>
      <c r="V670" s="82"/>
      <c r="W670" s="82"/>
      <c r="X670" s="88"/>
    </row>
    <row r="671" spans="1:24" s="120" customFormat="1" ht="11.25" customHeight="1">
      <c r="A671" s="88"/>
      <c r="B671" s="82"/>
      <c r="C671" s="82"/>
      <c r="D671" s="82"/>
      <c r="E671" s="82"/>
      <c r="F671" s="82"/>
      <c r="G671" s="82"/>
      <c r="H671" s="168"/>
      <c r="I671" s="82"/>
      <c r="J671" s="82"/>
      <c r="K671" s="82"/>
      <c r="L671" s="82"/>
      <c r="M671" s="82"/>
      <c r="N671" s="168"/>
      <c r="O671" s="168"/>
      <c r="P671" s="168"/>
      <c r="Q671" s="82"/>
      <c r="R671" s="82"/>
      <c r="S671" s="82"/>
      <c r="T671" s="82"/>
      <c r="U671" s="82"/>
      <c r="V671" s="82"/>
      <c r="W671" s="82"/>
      <c r="X671" s="88"/>
    </row>
    <row r="672" spans="1:24" s="120" customFormat="1" ht="11.25" customHeight="1">
      <c r="A672" s="88"/>
      <c r="B672" s="82"/>
      <c r="C672" s="82"/>
      <c r="D672" s="82"/>
      <c r="E672" s="82"/>
      <c r="F672" s="82"/>
      <c r="G672" s="82"/>
      <c r="H672" s="168"/>
      <c r="I672" s="82"/>
      <c r="J672" s="82"/>
      <c r="K672" s="82"/>
      <c r="L672" s="82"/>
      <c r="M672" s="82"/>
      <c r="N672" s="168"/>
      <c r="O672" s="168"/>
      <c r="P672" s="168"/>
      <c r="Q672" s="82"/>
      <c r="R672" s="82"/>
      <c r="S672" s="82"/>
      <c r="T672" s="82"/>
      <c r="U672" s="82"/>
      <c r="V672" s="82"/>
      <c r="W672" s="82"/>
      <c r="X672" s="88"/>
    </row>
    <row r="673" spans="1:24" s="120" customFormat="1" ht="11.25" customHeight="1" thickBot="1">
      <c r="A673" s="88"/>
      <c r="B673" s="82"/>
      <c r="C673" s="235" t="s">
        <v>69</v>
      </c>
      <c r="D673" s="235"/>
      <c r="E673" s="82"/>
      <c r="F673" s="82"/>
      <c r="G673" s="82"/>
      <c r="H673" s="168"/>
      <c r="I673" s="82"/>
      <c r="J673" s="82"/>
      <c r="K673" s="82"/>
      <c r="L673" s="82"/>
      <c r="M673" s="82"/>
      <c r="N673" s="168"/>
      <c r="O673" s="168"/>
      <c r="P673" s="168"/>
      <c r="Q673" s="82"/>
      <c r="R673" s="82"/>
      <c r="S673" s="82"/>
      <c r="T673" s="82"/>
      <c r="U673" s="82"/>
      <c r="V673" s="82"/>
      <c r="W673" s="82"/>
      <c r="X673" s="88"/>
    </row>
    <row r="674" spans="1:24" s="120" customFormat="1" ht="11.25" customHeight="1" thickBot="1" thickTop="1">
      <c r="A674" s="88"/>
      <c r="B674" s="82"/>
      <c r="C674" s="235"/>
      <c r="D674" s="235"/>
      <c r="E674" s="82"/>
      <c r="F674" s="82"/>
      <c r="G674" s="82"/>
      <c r="H674" s="168"/>
      <c r="I674" s="82"/>
      <c r="J674" s="82"/>
      <c r="K674" s="82"/>
      <c r="L674" s="82"/>
      <c r="M674" s="82"/>
      <c r="N674" s="168"/>
      <c r="O674" s="168"/>
      <c r="P674" s="168"/>
      <c r="Q674" s="82"/>
      <c r="R674" s="82"/>
      <c r="S674" s="82"/>
      <c r="T674" s="82"/>
      <c r="U674" s="82"/>
      <c r="V674" s="82"/>
      <c r="W674" s="82"/>
      <c r="X674" s="88"/>
    </row>
    <row r="675" spans="1:24" s="120" customFormat="1" ht="11.25" customHeight="1" thickTop="1">
      <c r="A675" s="88"/>
      <c r="B675" s="82"/>
      <c r="C675" s="82"/>
      <c r="D675" s="82"/>
      <c r="E675" s="82"/>
      <c r="F675" s="82"/>
      <c r="G675" s="82"/>
      <c r="H675" s="168"/>
      <c r="I675" s="82"/>
      <c r="J675" s="82"/>
      <c r="K675" s="82"/>
      <c r="L675" s="82"/>
      <c r="M675" s="82"/>
      <c r="N675" s="168"/>
      <c r="O675" s="168"/>
      <c r="P675" s="168"/>
      <c r="Q675" s="82"/>
      <c r="R675" s="82"/>
      <c r="S675" s="82"/>
      <c r="T675" s="82"/>
      <c r="U675" s="82"/>
      <c r="V675" s="82"/>
      <c r="W675" s="82"/>
      <c r="X675" s="88"/>
    </row>
    <row r="676" spans="1:24" s="120" customFormat="1" ht="11.25" customHeight="1">
      <c r="A676" s="88"/>
      <c r="B676" s="82"/>
      <c r="C676" s="82"/>
      <c r="D676" s="82"/>
      <c r="E676" s="82"/>
      <c r="F676" s="82"/>
      <c r="G676" s="82"/>
      <c r="H676" s="82"/>
      <c r="I676" s="82"/>
      <c r="J676" s="82"/>
      <c r="K676" s="82"/>
      <c r="L676" s="82"/>
      <c r="M676" s="82"/>
      <c r="N676" s="168"/>
      <c r="O676" s="168"/>
      <c r="P676" s="168"/>
      <c r="Q676" s="82"/>
      <c r="R676" s="82"/>
      <c r="S676" s="82"/>
      <c r="T676" s="82"/>
      <c r="U676" s="82"/>
      <c r="V676" s="82"/>
      <c r="W676" s="82"/>
      <c r="X676" s="88"/>
    </row>
    <row r="677" spans="1:24" s="120" customFormat="1" ht="11.25" customHeight="1">
      <c r="A677" s="88"/>
      <c r="B677" s="82"/>
      <c r="C677" s="82"/>
      <c r="D677" s="82" t="s">
        <v>14</v>
      </c>
      <c r="E677" s="82"/>
      <c r="F677" s="82" t="s">
        <v>40</v>
      </c>
      <c r="G677" s="82"/>
      <c r="H677" s="82" t="s">
        <v>41</v>
      </c>
      <c r="I677" s="82"/>
      <c r="J677" s="82" t="s">
        <v>42</v>
      </c>
      <c r="K677" s="82"/>
      <c r="L677" s="82" t="s">
        <v>43</v>
      </c>
      <c r="M677" s="82"/>
      <c r="N677" s="82" t="s">
        <v>31</v>
      </c>
      <c r="O677" s="168"/>
      <c r="P677" s="168"/>
      <c r="Q677" s="82"/>
      <c r="R677" s="82"/>
      <c r="S677" s="82"/>
      <c r="T677" s="82"/>
      <c r="U677" s="82"/>
      <c r="V677" s="82"/>
      <c r="W677" s="82"/>
      <c r="X677" s="88"/>
    </row>
    <row r="678" spans="1:24" s="120" customFormat="1" ht="11.25" customHeight="1">
      <c r="A678" s="88"/>
      <c r="B678" s="82"/>
      <c r="C678" s="82" t="s">
        <v>7</v>
      </c>
      <c r="D678" s="21" t="str">
        <f>IF(INNDATA!C33="","",(IF((INNDATA!C33="Ja"),Beregninger!C212,Beregninger!C188)))</f>
        <v/>
      </c>
      <c r="E678" s="82" t="s">
        <v>67</v>
      </c>
      <c r="F678" s="21" t="str">
        <f>IF(INNDATA!C33="","",(IF((INNDATA!C33="Ja"),Beregninger!E212,Beregninger!E188)))</f>
        <v/>
      </c>
      <c r="G678" s="82" t="s">
        <v>67</v>
      </c>
      <c r="H678" s="21" t="str">
        <f>IF(INNDATA!C33="","",(IF((INNDATA!C33="Ja"),Beregninger!G212,Beregninger!G188)))</f>
        <v/>
      </c>
      <c r="I678" s="82" t="s">
        <v>67</v>
      </c>
      <c r="J678" s="21" t="str">
        <f>IF(INNDATA!C33="","",(IF((INNDATA!C33="Ja"),Beregninger!I212,Beregninger!I188)))</f>
        <v/>
      </c>
      <c r="K678" s="82" t="s">
        <v>67</v>
      </c>
      <c r="L678" s="21" t="str">
        <f>IF(INNDATA!C33="","",(IF((INNDATA!C33="Ja"),Beregninger!K212,Beregninger!K188)))</f>
        <v/>
      </c>
      <c r="M678" s="82" t="s">
        <v>67</v>
      </c>
      <c r="N678" s="21" t="str">
        <f>IF((SUM(D678,F678,H678,J678,L678)=0),"",SUM(D678,F678,H678,J678,L678))</f>
        <v/>
      </c>
      <c r="O678" s="82" t="s">
        <v>67</v>
      </c>
      <c r="P678" s="168"/>
      <c r="Q678" s="82"/>
      <c r="R678" s="82"/>
      <c r="S678" s="82"/>
      <c r="T678" s="82"/>
      <c r="U678" s="82"/>
      <c r="V678" s="82"/>
      <c r="W678" s="82"/>
      <c r="X678" s="88"/>
    </row>
    <row r="679" spans="1:24" s="120" customFormat="1" ht="11.25" customHeight="1">
      <c r="A679" s="88"/>
      <c r="B679" s="82"/>
      <c r="C679" s="82"/>
      <c r="E679" s="82"/>
      <c r="G679" s="82"/>
      <c r="I679" s="82"/>
      <c r="K679" s="82"/>
      <c r="M679" s="82"/>
      <c r="O679" s="168"/>
      <c r="P679" s="168"/>
      <c r="Q679" s="82"/>
      <c r="R679" s="82"/>
      <c r="S679" s="82"/>
      <c r="T679" s="82"/>
      <c r="U679" s="82"/>
      <c r="V679" s="82"/>
      <c r="W679" s="82"/>
      <c r="X679" s="88"/>
    </row>
    <row r="680" spans="1:24" s="120" customFormat="1" ht="11.25" customHeight="1">
      <c r="A680" s="88"/>
      <c r="B680" s="82"/>
      <c r="C680" s="82" t="s">
        <v>8</v>
      </c>
      <c r="D680" s="21" t="str">
        <f>IF(INNDATA!C33="","",(IF((INNDATA!C33="Ja"),Beregninger!C214,Beregninger!C190)))</f>
        <v/>
      </c>
      <c r="E680" s="82" t="s">
        <v>67</v>
      </c>
      <c r="F680" s="21" t="str">
        <f>IF(INNDATA!C33="","",(IF((INNDATA!C33="Ja"),Beregninger!E214,Beregninger!E190)))</f>
        <v/>
      </c>
      <c r="G680" s="82" t="s">
        <v>67</v>
      </c>
      <c r="H680" s="21" t="str">
        <f>IF(INNDATA!C33="","",(IF((INNDATA!C33="Ja"),Beregninger!G214,Beregninger!G190)))</f>
        <v/>
      </c>
      <c r="I680" s="82" t="s">
        <v>67</v>
      </c>
      <c r="J680" s="21" t="str">
        <f>IF(INNDATA!C33="","",(IF((INNDATA!C33="Ja"),Beregninger!I214,Beregninger!I190)))</f>
        <v/>
      </c>
      <c r="K680" s="82" t="s">
        <v>67</v>
      </c>
      <c r="L680" s="21" t="str">
        <f>IF(INNDATA!C33="","",(IF((INNDATA!C33="Ja"),Beregninger!K214,Beregninger!K190)))</f>
        <v/>
      </c>
      <c r="M680" s="82" t="s">
        <v>67</v>
      </c>
      <c r="N680" s="21" t="str">
        <f>IF((SUM(D680,F680,H680,J680,L680)=0),"",SUM(D680,F680,H680,J680,L680))</f>
        <v/>
      </c>
      <c r="O680" s="82" t="s">
        <v>67</v>
      </c>
      <c r="P680" s="168"/>
      <c r="Q680" s="82"/>
      <c r="R680" s="82"/>
      <c r="S680" s="82"/>
      <c r="T680" s="82"/>
      <c r="U680" s="82"/>
      <c r="V680" s="82"/>
      <c r="W680" s="82"/>
      <c r="X680" s="88"/>
    </row>
    <row r="681" spans="1:24" s="120" customFormat="1" ht="11.25" customHeight="1">
      <c r="A681" s="88"/>
      <c r="B681" s="82"/>
      <c r="C681" s="82"/>
      <c r="E681" s="82"/>
      <c r="G681" s="82"/>
      <c r="I681" s="82"/>
      <c r="K681" s="82"/>
      <c r="M681" s="82"/>
      <c r="O681" s="168"/>
      <c r="P681" s="168"/>
      <c r="Q681" s="82"/>
      <c r="R681" s="82"/>
      <c r="S681" s="82"/>
      <c r="T681" s="82"/>
      <c r="U681" s="82"/>
      <c r="V681" s="82"/>
      <c r="W681" s="82"/>
      <c r="X681" s="88"/>
    </row>
    <row r="682" spans="1:24" s="120" customFormat="1" ht="11.25" customHeight="1">
      <c r="A682" s="88"/>
      <c r="B682" s="82"/>
      <c r="C682" s="82" t="s">
        <v>9</v>
      </c>
      <c r="D682" s="21" t="str">
        <f>IF(INNDATA!C33="","",(IF((INNDATA!C33="Ja"),Beregninger!C216,Beregninger!C192)))</f>
        <v/>
      </c>
      <c r="E682" s="82" t="s">
        <v>67</v>
      </c>
      <c r="F682" s="21" t="str">
        <f>IF(INNDATA!C33="","",(IF((INNDATA!C33="Ja"),Beregninger!E216,Beregninger!E192)))</f>
        <v/>
      </c>
      <c r="G682" s="82" t="s">
        <v>67</v>
      </c>
      <c r="H682" s="21" t="str">
        <f>IF(INNDATA!C33="","",(IF((INNDATA!C33="Ja"),Beregninger!G216,Beregninger!G192)))</f>
        <v/>
      </c>
      <c r="I682" s="82" t="s">
        <v>67</v>
      </c>
      <c r="J682" s="21" t="str">
        <f>IF(INNDATA!C33="","",(IF((INNDATA!C33="Ja"),Beregninger!I216,Beregninger!I192)))</f>
        <v/>
      </c>
      <c r="K682" s="82" t="s">
        <v>67</v>
      </c>
      <c r="L682" s="21" t="str">
        <f>IF(INNDATA!C33="","",(IF((INNDATA!C33="Ja"),Beregninger!K216,Beregninger!K192)))</f>
        <v/>
      </c>
      <c r="M682" s="82" t="s">
        <v>67</v>
      </c>
      <c r="N682" s="21" t="str">
        <f>IF((SUM(D682,F682,H682,J682,L682)=0),"",SUM(D682,F682,H682,J682,L682))</f>
        <v/>
      </c>
      <c r="O682" s="82" t="s">
        <v>67</v>
      </c>
      <c r="P682" s="168"/>
      <c r="Q682" s="82"/>
      <c r="R682" s="82"/>
      <c r="S682" s="82"/>
      <c r="T682" s="82"/>
      <c r="U682" s="82"/>
      <c r="V682" s="82"/>
      <c r="W682" s="82"/>
      <c r="X682" s="88"/>
    </row>
    <row r="683" spans="1:24" s="120" customFormat="1" ht="11.25" customHeight="1">
      <c r="A683" s="88"/>
      <c r="B683" s="82"/>
      <c r="C683" s="82"/>
      <c r="E683" s="82"/>
      <c r="G683" s="82"/>
      <c r="I683" s="82"/>
      <c r="K683" s="82"/>
      <c r="M683" s="82"/>
      <c r="O683" s="168"/>
      <c r="P683" s="168"/>
      <c r="Q683" s="82"/>
      <c r="R683" s="82"/>
      <c r="S683" s="82"/>
      <c r="T683" s="82"/>
      <c r="U683" s="82"/>
      <c r="V683" s="82"/>
      <c r="W683" s="82"/>
      <c r="X683" s="88"/>
    </row>
    <row r="684" spans="1:24" s="120" customFormat="1" ht="11.25" customHeight="1">
      <c r="A684" s="88"/>
      <c r="B684" s="82"/>
      <c r="C684" s="82" t="s">
        <v>11</v>
      </c>
      <c r="D684" s="21" t="str">
        <f>IF(INNDATA!C33="","",(IF((INNDATA!C33="Ja"),Beregninger!C218,Beregninger!C194)))</f>
        <v/>
      </c>
      <c r="E684" s="82" t="s">
        <v>67</v>
      </c>
      <c r="F684" s="21" t="str">
        <f>IF(INNDATA!C33="","",(IF((INNDATA!C33="Ja"),Beregninger!E218,Beregninger!E194)))</f>
        <v/>
      </c>
      <c r="G684" s="82" t="s">
        <v>67</v>
      </c>
      <c r="H684" s="21" t="str">
        <f>IF(INNDATA!C33="","",(IF((INNDATA!C33="Ja"),Beregninger!G218,Beregninger!G194)))</f>
        <v/>
      </c>
      <c r="I684" s="82" t="s">
        <v>67</v>
      </c>
      <c r="J684" s="21" t="str">
        <f>IF(INNDATA!C33="","",(IF((INNDATA!C33="Ja"),Beregninger!I218,Beregninger!I194)))</f>
        <v/>
      </c>
      <c r="K684" s="82" t="s">
        <v>67</v>
      </c>
      <c r="L684" s="21" t="str">
        <f>IF(INNDATA!C33="","",(IF((INNDATA!C33="Ja"),Beregninger!K218,Beregninger!K194)))</f>
        <v/>
      </c>
      <c r="M684" s="82" t="s">
        <v>67</v>
      </c>
      <c r="N684" s="21" t="str">
        <f>IF((SUM(D684,F684,H684,J684,L684)=0),"",SUM(D684,F684,H684,J684,L684))</f>
        <v/>
      </c>
      <c r="O684" s="82" t="s">
        <v>67</v>
      </c>
      <c r="P684" s="168"/>
      <c r="Q684" s="82"/>
      <c r="R684" s="82"/>
      <c r="S684" s="82"/>
      <c r="T684" s="82"/>
      <c r="U684" s="82"/>
      <c r="V684" s="82"/>
      <c r="W684" s="82"/>
      <c r="X684" s="88"/>
    </row>
    <row r="685" spans="1:24" s="120" customFormat="1" ht="11.25" customHeight="1">
      <c r="A685" s="88"/>
      <c r="B685" s="82"/>
      <c r="C685" s="82"/>
      <c r="E685" s="82"/>
      <c r="G685" s="82"/>
      <c r="I685" s="82"/>
      <c r="K685" s="82"/>
      <c r="M685" s="82"/>
      <c r="O685" s="168"/>
      <c r="P685" s="168"/>
      <c r="Q685" s="82"/>
      <c r="R685" s="82"/>
      <c r="S685" s="82"/>
      <c r="T685" s="82"/>
      <c r="U685" s="82"/>
      <c r="V685" s="82"/>
      <c r="W685" s="82"/>
      <c r="X685" s="88"/>
    </row>
    <row r="686" spans="1:24" s="120" customFormat="1" ht="11.25" customHeight="1">
      <c r="A686" s="88"/>
      <c r="B686" s="82"/>
      <c r="C686" s="82" t="s">
        <v>10</v>
      </c>
      <c r="D686" s="21" t="str">
        <f>IF(INNDATA!C33="","",(IF((INNDATA!C33="Ja"),(Beregninger!C220+D27),(Beregninger!C196+D27))))</f>
        <v/>
      </c>
      <c r="E686" s="82" t="s">
        <v>67</v>
      </c>
      <c r="F686" s="21" t="str">
        <f>IF(INNDATA!E33="","",(IF((INNDATA!E33="Ja"),(Beregninger!E220+F27),(Beregninger!E196+F27))))</f>
        <v/>
      </c>
      <c r="G686" s="82" t="s">
        <v>67</v>
      </c>
      <c r="H686" s="21" t="str">
        <f>IF(INNDATA!G33="","",(IF((INNDATA!G33="Ja"),(Beregninger!G220+H27),(Beregninger!G196+H27))))</f>
        <v/>
      </c>
      <c r="I686" s="82" t="s">
        <v>67</v>
      </c>
      <c r="J686" s="21" t="str">
        <f>IF(INNDATA!I33="","",(IF((INNDATA!I33="Ja"),(Beregninger!I220+J27),(Beregninger!I196+J27))))</f>
        <v/>
      </c>
      <c r="K686" s="82" t="s">
        <v>67</v>
      </c>
      <c r="L686" s="21" t="str">
        <f>IF(INNDATA!K33="","",(IF((INNDATA!K33="Ja"),(Beregninger!K220+L27),(Beregninger!K196+L27))))</f>
        <v/>
      </c>
      <c r="M686" s="82" t="s">
        <v>67</v>
      </c>
      <c r="N686" s="21" t="str">
        <f>IF((SUM(D686,F686,H686,J686,L686)=0),"",SUM(D686,F686,H686,J686,L686))</f>
        <v/>
      </c>
      <c r="O686" s="82" t="s">
        <v>67</v>
      </c>
      <c r="P686" s="168"/>
      <c r="Q686" s="82"/>
      <c r="R686" s="82"/>
      <c r="S686" s="82"/>
      <c r="T686" s="82"/>
      <c r="U686" s="82"/>
      <c r="V686" s="82"/>
      <c r="W686" s="82"/>
      <c r="X686" s="88"/>
    </row>
    <row r="687" spans="1:24" s="120" customFormat="1" ht="11.25" customHeight="1">
      <c r="A687" s="88"/>
      <c r="B687" s="82"/>
      <c r="C687" s="82"/>
      <c r="E687" s="82"/>
      <c r="G687" s="82"/>
      <c r="I687" s="82"/>
      <c r="K687" s="82"/>
      <c r="M687" s="82"/>
      <c r="O687" s="168"/>
      <c r="P687" s="168"/>
      <c r="Q687" s="82"/>
      <c r="R687" s="82"/>
      <c r="S687" s="82"/>
      <c r="T687" s="82"/>
      <c r="U687" s="82"/>
      <c r="V687" s="82"/>
      <c r="W687" s="82"/>
      <c r="X687" s="88"/>
    </row>
    <row r="688" spans="1:24" s="120" customFormat="1" ht="11.25" customHeight="1">
      <c r="A688" s="88"/>
      <c r="B688" s="82"/>
      <c r="C688" s="82" t="s">
        <v>12</v>
      </c>
      <c r="D688" s="21" t="str">
        <f>IF(INNDATA!C33="","",(IF((INNDATA!C33="Ja"),Beregninger!C222,Beregninger!C198)))</f>
        <v/>
      </c>
      <c r="E688" s="82" t="s">
        <v>67</v>
      </c>
      <c r="F688" s="21" t="str">
        <f>IF(INNDATA!C33="","",(IF((INNDATA!C33="Ja"),Beregninger!E222,Beregninger!E198)))</f>
        <v/>
      </c>
      <c r="G688" s="82" t="s">
        <v>67</v>
      </c>
      <c r="H688" s="21" t="str">
        <f>IF(INNDATA!C33="","",(IF((INNDATA!C33="Ja"),Beregninger!G222,Beregninger!G198)))</f>
        <v/>
      </c>
      <c r="I688" s="82" t="s">
        <v>67</v>
      </c>
      <c r="J688" s="21" t="str">
        <f>IF(INNDATA!C33="","",(IF((INNDATA!C33="Ja"),Beregninger!I222,Beregninger!I198)))</f>
        <v/>
      </c>
      <c r="K688" s="82" t="s">
        <v>67</v>
      </c>
      <c r="L688" s="21" t="str">
        <f>IF(INNDATA!C33="","",(IF((INNDATA!C33="Ja"),Beregninger!K222,Beregninger!K198)))</f>
        <v/>
      </c>
      <c r="M688" s="82" t="s">
        <v>67</v>
      </c>
      <c r="N688" s="21" t="str">
        <f>IF((SUM(D688,F688,H688,J688,L688)=0),"",SUM(D688,F688,H688,J688,L688))</f>
        <v/>
      </c>
      <c r="O688" s="82" t="s">
        <v>67</v>
      </c>
      <c r="P688" s="168"/>
      <c r="Q688" s="82"/>
      <c r="R688" s="82"/>
      <c r="S688" s="82"/>
      <c r="T688" s="82"/>
      <c r="U688" s="82"/>
      <c r="V688" s="82"/>
      <c r="W688" s="82"/>
      <c r="X688" s="88"/>
    </row>
    <row r="689" spans="1:24" s="120" customFormat="1" ht="11.25" customHeight="1">
      <c r="A689" s="88"/>
      <c r="B689" s="82"/>
      <c r="C689" s="82"/>
      <c r="E689" s="82"/>
      <c r="G689" s="82"/>
      <c r="I689" s="82"/>
      <c r="K689" s="82"/>
      <c r="M689" s="82"/>
      <c r="O689" s="168"/>
      <c r="P689" s="168"/>
      <c r="Q689" s="82"/>
      <c r="R689" s="82"/>
      <c r="S689" s="82"/>
      <c r="T689" s="82"/>
      <c r="U689" s="82"/>
      <c r="V689" s="82"/>
      <c r="W689" s="82"/>
      <c r="X689" s="88"/>
    </row>
    <row r="690" spans="1:24" s="120" customFormat="1" ht="11.25" customHeight="1">
      <c r="A690" s="88"/>
      <c r="B690" s="82"/>
      <c r="C690" s="82" t="s">
        <v>13</v>
      </c>
      <c r="D690" s="21" t="str">
        <f>IF(INNDATA!C33="","",(IF((INNDATA!C33="Ja"),Beregninger!C224,Beregninger!C200)))</f>
        <v/>
      </c>
      <c r="E690" s="82" t="s">
        <v>67</v>
      </c>
      <c r="F690" s="21" t="str">
        <f>IF(INNDATA!C33="","",(IF((INNDATA!C33="Ja"),Beregninger!E224,Beregninger!E200)))</f>
        <v/>
      </c>
      <c r="G690" s="82" t="s">
        <v>67</v>
      </c>
      <c r="H690" s="21" t="str">
        <f>IF(INNDATA!C33="","",(IF((INNDATA!C33="Ja"),Beregninger!G224,Beregninger!G200)))</f>
        <v/>
      </c>
      <c r="I690" s="82" t="s">
        <v>67</v>
      </c>
      <c r="J690" s="21" t="str">
        <f>IF(INNDATA!C33="","",(IF((INNDATA!C33="Ja"),Beregninger!I224,Beregninger!I200)))</f>
        <v/>
      </c>
      <c r="K690" s="82" t="s">
        <v>67</v>
      </c>
      <c r="L690" s="21" t="str">
        <f>IF(INNDATA!C33="","",(IF((INNDATA!C33="Ja"),Beregninger!K224,Beregninger!K200)))</f>
        <v/>
      </c>
      <c r="M690" s="82" t="s">
        <v>67</v>
      </c>
      <c r="N690" s="21" t="str">
        <f>IF((SUM(D690,F690,H690,J690,L690)=0),"",SUM(D690,F690,H690,J690,L690))</f>
        <v/>
      </c>
      <c r="O690" s="82" t="s">
        <v>67</v>
      </c>
      <c r="P690" s="168"/>
      <c r="Q690" s="82"/>
      <c r="R690" s="82"/>
      <c r="S690" s="82"/>
      <c r="T690" s="82"/>
      <c r="U690" s="82"/>
      <c r="V690" s="82"/>
      <c r="W690" s="82"/>
      <c r="X690" s="88"/>
    </row>
    <row r="691" spans="1:24" s="120" customFormat="1" ht="11.25" customHeight="1">
      <c r="A691" s="88"/>
      <c r="B691" s="82"/>
      <c r="C691" s="82"/>
      <c r="E691" s="82"/>
      <c r="G691" s="82"/>
      <c r="I691" s="82"/>
      <c r="K691" s="82"/>
      <c r="M691" s="82"/>
      <c r="O691" s="168"/>
      <c r="P691" s="168"/>
      <c r="Q691" s="82"/>
      <c r="R691" s="82"/>
      <c r="S691" s="82"/>
      <c r="T691" s="82"/>
      <c r="U691" s="82"/>
      <c r="V691" s="82"/>
      <c r="W691" s="82"/>
      <c r="X691" s="88"/>
    </row>
    <row r="692" spans="1:24" s="120" customFormat="1" ht="11.25" customHeight="1">
      <c r="A692" s="88"/>
      <c r="B692" s="82"/>
      <c r="C692" s="82" t="s">
        <v>31</v>
      </c>
      <c r="D692" s="21" t="str">
        <f>IF((SUM(D678,D680,D682,D684,D686,D688,D690)=0),"",SUM(D678,D680,D682,D684,D686,D688,D690))</f>
        <v/>
      </c>
      <c r="E692" s="82" t="s">
        <v>67</v>
      </c>
      <c r="F692" s="21" t="str">
        <f>IF((SUM(F678,F680,F682,F684,F686,F688,F690)=0),"",SUM(F678,F680,F682,F684,F686,F688,F690))</f>
        <v/>
      </c>
      <c r="G692" s="82" t="s">
        <v>67</v>
      </c>
      <c r="H692" s="21" t="str">
        <f>IF((SUM(H678,H680,H682,H684,H686,H688,H690)=0),"",SUM(H678,H680,H682,H684,H686,H688,H690))</f>
        <v/>
      </c>
      <c r="I692" s="82" t="s">
        <v>67</v>
      </c>
      <c r="J692" s="21" t="str">
        <f>IF((SUM(J678,J680,J682,J684,J686,J688,J690)=0),"",SUM(J678,J680,J682,J684,J686,J688,J690))</f>
        <v/>
      </c>
      <c r="K692" s="82" t="s">
        <v>67</v>
      </c>
      <c r="L692" s="21" t="str">
        <f>IF((SUM(L678,L680,L682,L684,L686,L688,L690)=0),"",SUM(L678,L680,L682,L684,L686,L688,L690))</f>
        <v/>
      </c>
      <c r="M692" s="82" t="s">
        <v>67</v>
      </c>
      <c r="N692" s="21" t="str">
        <f>IF((SUM(D692,F692,H692,J692,L692)=0),"",SUM(D692,F692,H692,J692,L692))</f>
        <v/>
      </c>
      <c r="O692" s="82" t="s">
        <v>67</v>
      </c>
      <c r="P692" s="168"/>
      <c r="Q692" s="82"/>
      <c r="R692" s="82"/>
      <c r="S692" s="82"/>
      <c r="T692" s="82"/>
      <c r="U692" s="82"/>
      <c r="V692" s="82"/>
      <c r="W692" s="82"/>
      <c r="X692" s="88"/>
    </row>
    <row r="693" spans="1:24" s="120" customFormat="1" ht="11.25" customHeight="1">
      <c r="A693" s="88"/>
      <c r="B693" s="82"/>
      <c r="C693" s="82"/>
      <c r="D693" s="82"/>
      <c r="E693" s="82"/>
      <c r="F693" s="82"/>
      <c r="G693" s="82"/>
      <c r="H693" s="168"/>
      <c r="I693" s="82"/>
      <c r="J693" s="82"/>
      <c r="K693" s="82"/>
      <c r="L693" s="82"/>
      <c r="M693" s="82"/>
      <c r="N693" s="168"/>
      <c r="O693" s="168"/>
      <c r="P693" s="168"/>
      <c r="Q693" s="82"/>
      <c r="R693" s="82"/>
      <c r="S693" s="82"/>
      <c r="T693" s="82"/>
      <c r="U693" s="82"/>
      <c r="V693" s="82"/>
      <c r="W693" s="82"/>
      <c r="X693" s="88"/>
    </row>
    <row r="694" spans="1:24" s="120" customFormat="1" ht="11.25" customHeight="1">
      <c r="A694" s="88"/>
      <c r="B694" s="82"/>
      <c r="C694" s="82"/>
      <c r="D694" s="82"/>
      <c r="E694" s="82"/>
      <c r="F694" s="82"/>
      <c r="G694" s="82"/>
      <c r="H694" s="168"/>
      <c r="I694" s="82"/>
      <c r="J694" s="82"/>
      <c r="K694" s="82"/>
      <c r="L694" s="82"/>
      <c r="M694" s="82"/>
      <c r="N694" s="168"/>
      <c r="O694" s="168"/>
      <c r="P694" s="168"/>
      <c r="Q694" s="82"/>
      <c r="R694" s="82"/>
      <c r="S694" s="82"/>
      <c r="T694" s="82"/>
      <c r="U694" s="82"/>
      <c r="V694" s="82"/>
      <c r="W694" s="82"/>
      <c r="X694" s="88"/>
    </row>
    <row r="695" spans="1:24" s="120" customFormat="1" ht="11.25" customHeight="1">
      <c r="A695" s="88"/>
      <c r="B695" s="82"/>
      <c r="C695" s="82"/>
      <c r="D695" s="82"/>
      <c r="E695" s="82"/>
      <c r="F695" s="82"/>
      <c r="G695" s="82"/>
      <c r="H695" s="168"/>
      <c r="I695" s="82"/>
      <c r="J695" s="82"/>
      <c r="K695" s="82"/>
      <c r="L695" s="82"/>
      <c r="M695" s="82"/>
      <c r="N695" s="168"/>
      <c r="O695" s="168"/>
      <c r="P695" s="168"/>
      <c r="Q695" s="82"/>
      <c r="R695" s="82"/>
      <c r="S695" s="82"/>
      <c r="T695" s="82"/>
      <c r="U695" s="82"/>
      <c r="V695" s="82"/>
      <c r="W695" s="82"/>
      <c r="X695" s="88"/>
    </row>
    <row r="696" spans="1:24" s="120" customFormat="1" ht="11.25" customHeight="1" thickBot="1">
      <c r="A696" s="88"/>
      <c r="B696" s="82"/>
      <c r="C696" s="235" t="s">
        <v>266</v>
      </c>
      <c r="D696" s="235"/>
      <c r="E696" s="235"/>
      <c r="F696" s="235"/>
      <c r="G696" s="82"/>
      <c r="H696" s="168"/>
      <c r="I696" s="82"/>
      <c r="J696" s="82"/>
      <c r="K696" s="82"/>
      <c r="L696" s="82"/>
      <c r="M696" s="82"/>
      <c r="N696" s="168"/>
      <c r="O696" s="168"/>
      <c r="P696" s="168"/>
      <c r="Q696" s="82"/>
      <c r="R696" s="82"/>
      <c r="S696" s="82"/>
      <c r="T696" s="82"/>
      <c r="U696" s="82"/>
      <c r="V696" s="82"/>
      <c r="W696" s="82"/>
      <c r="X696" s="88"/>
    </row>
    <row r="697" spans="1:24" s="120" customFormat="1" ht="11.25" customHeight="1" thickBot="1" thickTop="1">
      <c r="A697" s="88"/>
      <c r="B697" s="82"/>
      <c r="C697" s="235"/>
      <c r="D697" s="235"/>
      <c r="E697" s="235"/>
      <c r="F697" s="235"/>
      <c r="G697" s="82"/>
      <c r="H697" s="168"/>
      <c r="I697" s="82"/>
      <c r="J697" s="82"/>
      <c r="K697" s="82"/>
      <c r="L697" s="82"/>
      <c r="M697" s="82"/>
      <c r="N697" s="168"/>
      <c r="O697" s="168"/>
      <c r="P697" s="168"/>
      <c r="Q697" s="82"/>
      <c r="R697" s="82"/>
      <c r="S697" s="82"/>
      <c r="T697" s="82"/>
      <c r="U697" s="82"/>
      <c r="V697" s="82"/>
      <c r="W697" s="82"/>
      <c r="X697" s="88"/>
    </row>
    <row r="698" spans="1:24" s="120" customFormat="1" ht="11.25" customHeight="1" thickTop="1">
      <c r="A698" s="88"/>
      <c r="B698" s="82"/>
      <c r="C698" s="82"/>
      <c r="D698" s="82"/>
      <c r="E698" s="82"/>
      <c r="F698" s="82"/>
      <c r="G698" s="82"/>
      <c r="H698" s="168"/>
      <c r="I698" s="82"/>
      <c r="J698" s="82"/>
      <c r="K698" s="82"/>
      <c r="L698" s="82"/>
      <c r="M698" s="82"/>
      <c r="N698" s="168"/>
      <c r="O698" s="168"/>
      <c r="P698" s="168"/>
      <c r="Q698" s="82"/>
      <c r="R698" s="82"/>
      <c r="S698" s="82"/>
      <c r="T698" s="82"/>
      <c r="U698" s="82"/>
      <c r="V698" s="82"/>
      <c r="W698" s="82"/>
      <c r="X698" s="88"/>
    </row>
    <row r="699" spans="1:24" s="120" customFormat="1" ht="11.25" customHeight="1">
      <c r="A699" s="88"/>
      <c r="B699" s="82"/>
      <c r="C699" s="82"/>
      <c r="D699" s="82"/>
      <c r="E699" s="82"/>
      <c r="F699" s="82"/>
      <c r="G699" s="82"/>
      <c r="H699" s="82"/>
      <c r="I699" s="82"/>
      <c r="J699" s="82"/>
      <c r="K699" s="82"/>
      <c r="L699" s="82"/>
      <c r="M699" s="82"/>
      <c r="N699" s="168"/>
      <c r="O699" s="168"/>
      <c r="P699" s="168"/>
      <c r="Q699" s="82"/>
      <c r="R699" s="82"/>
      <c r="S699" s="82"/>
      <c r="T699" s="82"/>
      <c r="U699" s="82"/>
      <c r="V699" s="82"/>
      <c r="W699" s="82"/>
      <c r="X699" s="88"/>
    </row>
    <row r="700" spans="1:24" s="120" customFormat="1" ht="11.25" customHeight="1">
      <c r="A700" s="88"/>
      <c r="B700" s="82"/>
      <c r="C700" s="82"/>
      <c r="D700" s="82" t="s">
        <v>14</v>
      </c>
      <c r="E700" s="82"/>
      <c r="F700" s="82" t="s">
        <v>40</v>
      </c>
      <c r="G700" s="82"/>
      <c r="H700" s="82" t="s">
        <v>41</v>
      </c>
      <c r="I700" s="82"/>
      <c r="J700" s="82" t="s">
        <v>42</v>
      </c>
      <c r="K700" s="82"/>
      <c r="L700" s="82" t="s">
        <v>43</v>
      </c>
      <c r="M700" s="82"/>
      <c r="N700" s="82" t="s">
        <v>31</v>
      </c>
      <c r="O700" s="168"/>
      <c r="P700" s="168"/>
      <c r="Q700" s="82"/>
      <c r="R700" s="82"/>
      <c r="S700" s="82"/>
      <c r="T700" s="82"/>
      <c r="U700" s="82"/>
      <c r="V700" s="82"/>
      <c r="W700" s="82"/>
      <c r="X700" s="88"/>
    </row>
    <row r="701" spans="1:24" s="120" customFormat="1" ht="11.25" customHeight="1">
      <c r="A701" s="88"/>
      <c r="B701" s="82"/>
      <c r="C701" s="82" t="s">
        <v>7</v>
      </c>
      <c r="D701" s="39" t="str">
        <f>IF(OR(ISBLANK(INNDATA!C16),(D678=0),ISBLANK(D678)),"",(#REF!/N692))</f>
        <v/>
      </c>
      <c r="E701" s="131"/>
      <c r="F701" s="39" t="str">
        <f>IF(OR(ISBLANK(INNDATA!E16),(F678=0),ISBLANK(F678)),"",(#REF!/N692))</f>
        <v/>
      </c>
      <c r="G701" s="131"/>
      <c r="H701" s="39" t="str">
        <f>IF(OR(ISBLANK(INNDATA!G16),(H678=0),ISBLANK(H678)),"",(#REF!/N692))</f>
        <v/>
      </c>
      <c r="I701" s="131"/>
      <c r="J701" s="39" t="str">
        <f>IF(OR(ISBLANK(INNDATA!I16),(J678=0),ISBLANK(J678)),"",(#REF!/N692))</f>
        <v/>
      </c>
      <c r="K701" s="131"/>
      <c r="L701" s="39" t="str">
        <f>IF(OR(ISBLANK(INNDATA!K16),(L678=0),ISBLANK(L678)),"",(#REF!/N692))</f>
        <v/>
      </c>
      <c r="M701" s="131"/>
      <c r="N701" s="39" t="str">
        <f>IF((SUM(D701,F701,H701,J701,L701)=0),"",SUM(D701,F701,H701,J701,L701))</f>
        <v/>
      </c>
      <c r="O701" s="82"/>
      <c r="P701" s="168"/>
      <c r="Q701" s="82"/>
      <c r="R701" s="82"/>
      <c r="S701" s="82"/>
      <c r="T701" s="82"/>
      <c r="U701" s="82"/>
      <c r="V701" s="82"/>
      <c r="W701" s="82"/>
      <c r="X701" s="88"/>
    </row>
    <row r="702" spans="1:24" s="120" customFormat="1" ht="11.25" customHeight="1">
      <c r="A702" s="88"/>
      <c r="B702" s="82"/>
      <c r="C702" s="82"/>
      <c r="D702" s="15"/>
      <c r="E702" s="131"/>
      <c r="F702" s="15"/>
      <c r="G702" s="131"/>
      <c r="H702" s="15"/>
      <c r="I702" s="131"/>
      <c r="J702" s="15"/>
      <c r="K702" s="131"/>
      <c r="L702" s="15"/>
      <c r="M702" s="131"/>
      <c r="N702" s="15"/>
      <c r="O702" s="168"/>
      <c r="P702" s="168"/>
      <c r="Q702" s="82"/>
      <c r="R702" s="82"/>
      <c r="S702" s="82"/>
      <c r="T702" s="82"/>
      <c r="U702" s="82"/>
      <c r="V702" s="82"/>
      <c r="W702" s="82"/>
      <c r="X702" s="88"/>
    </row>
    <row r="703" spans="1:24" s="120" customFormat="1" ht="11.25" customHeight="1">
      <c r="A703" s="88"/>
      <c r="B703" s="82"/>
      <c r="C703" s="82" t="s">
        <v>8</v>
      </c>
      <c r="D703" s="39" t="str">
        <f>IF(OR(ISBLANK(INNDATA!C16),(D680=0),ISBLANK(D680)),"",(#REF!/N692))</f>
        <v/>
      </c>
      <c r="E703" s="131"/>
      <c r="F703" s="39" t="str">
        <f>IF(OR(ISBLANK(INNDATA!E16),(F680=0),ISBLANK(F680)),"",(#REF!/N692))</f>
        <v/>
      </c>
      <c r="G703" s="131"/>
      <c r="H703" s="39" t="str">
        <f>IF(OR(ISBLANK(INNDATA!G16),(H680=0),ISBLANK(H680)),"",(#REF!/N692))</f>
        <v/>
      </c>
      <c r="I703" s="131"/>
      <c r="J703" s="39" t="str">
        <f>IF(OR(ISBLANK(INNDATA!I16),(J680=0),ISBLANK(J680)),"",(#REF!/N692))</f>
        <v/>
      </c>
      <c r="K703" s="131"/>
      <c r="L703" s="39" t="str">
        <f>IF(OR(ISBLANK(INNDATA!K16),(L680=0),ISBLANK(L680)),"",(#REF!/N692))</f>
        <v/>
      </c>
      <c r="M703" s="131"/>
      <c r="N703" s="39" t="str">
        <f>IF((SUM(D703,F703,H703,J703,L703)=0),"",SUM(D703,F703,H703,J703,L703))</f>
        <v/>
      </c>
      <c r="O703" s="82"/>
      <c r="P703" s="168"/>
      <c r="Q703" s="82"/>
      <c r="R703" s="82"/>
      <c r="S703" s="82"/>
      <c r="T703" s="82"/>
      <c r="U703" s="82"/>
      <c r="V703" s="82"/>
      <c r="W703" s="82"/>
      <c r="X703" s="88"/>
    </row>
    <row r="704" spans="1:24" s="120" customFormat="1" ht="11.25" customHeight="1">
      <c r="A704" s="88"/>
      <c r="B704" s="82"/>
      <c r="C704" s="82"/>
      <c r="D704" s="15"/>
      <c r="E704" s="131"/>
      <c r="F704" s="15"/>
      <c r="G704" s="131"/>
      <c r="H704" s="15"/>
      <c r="I704" s="131"/>
      <c r="J704" s="15"/>
      <c r="K704" s="131"/>
      <c r="L704" s="15"/>
      <c r="M704" s="131"/>
      <c r="N704" s="15"/>
      <c r="O704" s="168"/>
      <c r="P704" s="168"/>
      <c r="Q704" s="82"/>
      <c r="R704" s="82"/>
      <c r="S704" s="82"/>
      <c r="T704" s="82"/>
      <c r="U704" s="82"/>
      <c r="V704" s="82"/>
      <c r="W704" s="82"/>
      <c r="X704" s="88"/>
    </row>
    <row r="705" spans="1:24" s="120" customFormat="1" ht="11.25" customHeight="1">
      <c r="A705" s="88"/>
      <c r="B705" s="82"/>
      <c r="C705" s="82" t="s">
        <v>9</v>
      </c>
      <c r="D705" s="39" t="str">
        <f>IF(OR(ISBLANK(INNDATA!C16),(D682=0),ISBLANK(D682)),"",(#REF!/N692))</f>
        <v/>
      </c>
      <c r="E705" s="131"/>
      <c r="F705" s="39" t="str">
        <f>IF(OR(ISBLANK(INNDATA!E16),(F682=0),ISBLANK(F682)),"",(#REF!/N692))</f>
        <v/>
      </c>
      <c r="G705" s="131"/>
      <c r="H705" s="39" t="str">
        <f>IF(OR(ISBLANK(INNDATA!G16),(H682=0),ISBLANK(H682)),"",(#REF!/N692))</f>
        <v/>
      </c>
      <c r="I705" s="131"/>
      <c r="J705" s="39" t="str">
        <f>IF(OR(ISBLANK(INNDATA!I16),(J682=0),ISBLANK(J682)),"",(#REF!/N692))</f>
        <v/>
      </c>
      <c r="K705" s="131"/>
      <c r="L705" s="39" t="str">
        <f>IF(OR(ISBLANK(INNDATA!K16),(L682=0),ISBLANK(L682)),"",(#REF!/N692))</f>
        <v/>
      </c>
      <c r="M705" s="131"/>
      <c r="N705" s="39" t="str">
        <f>IF((SUM(D705,F705,H705,J705,L705)=0),"",SUM(D705,F705,H705,J705,L705))</f>
        <v/>
      </c>
      <c r="O705" s="82"/>
      <c r="P705" s="168"/>
      <c r="Q705" s="82"/>
      <c r="R705" s="82"/>
      <c r="S705" s="82"/>
      <c r="T705" s="82"/>
      <c r="U705" s="82"/>
      <c r="V705" s="82"/>
      <c r="W705" s="82"/>
      <c r="X705" s="88"/>
    </row>
    <row r="706" spans="1:24" s="120" customFormat="1" ht="11.25" customHeight="1">
      <c r="A706" s="88"/>
      <c r="B706" s="82"/>
      <c r="C706" s="82"/>
      <c r="D706" s="15"/>
      <c r="E706" s="131"/>
      <c r="F706" s="15"/>
      <c r="G706" s="131"/>
      <c r="H706" s="15"/>
      <c r="I706" s="131"/>
      <c r="J706" s="15"/>
      <c r="K706" s="131"/>
      <c r="L706" s="15"/>
      <c r="M706" s="131"/>
      <c r="N706" s="15"/>
      <c r="O706" s="168"/>
      <c r="P706" s="168"/>
      <c r="Q706" s="82"/>
      <c r="R706" s="82"/>
      <c r="S706" s="82"/>
      <c r="T706" s="82"/>
      <c r="U706" s="82"/>
      <c r="V706" s="82"/>
      <c r="W706" s="82"/>
      <c r="X706" s="88"/>
    </row>
    <row r="707" spans="1:24" s="120" customFormat="1" ht="11.25" customHeight="1">
      <c r="A707" s="88"/>
      <c r="B707" s="82"/>
      <c r="C707" s="82" t="s">
        <v>11</v>
      </c>
      <c r="D707" s="39" t="str">
        <f>IF(OR(ISBLANK(INNDATA!C16),(D684=0),ISBLANK(D684)),"",(#REF!/N692))</f>
        <v/>
      </c>
      <c r="E707" s="131"/>
      <c r="F707" s="39" t="str">
        <f>IF(OR(ISBLANK(INNDATA!E16),(F684=0),ISBLANK(F684)),"",(#REF!/N692))</f>
        <v/>
      </c>
      <c r="G707" s="131"/>
      <c r="H707" s="39" t="str">
        <f>IF(OR(ISBLANK(INNDATA!G16),(H684=0),ISBLANK(H684)),"",(#REF!/N692))</f>
        <v/>
      </c>
      <c r="I707" s="131"/>
      <c r="J707" s="39" t="str">
        <f>IF(OR(ISBLANK(INNDATA!I16),(J684=0),ISBLANK(J684)),"",(#REF!/N692))</f>
        <v/>
      </c>
      <c r="K707" s="131"/>
      <c r="L707" s="39" t="str">
        <f>IF(OR(ISBLANK(INNDATA!K16),(L684=0),ISBLANK(L684)),"",(#REF!/N692))</f>
        <v/>
      </c>
      <c r="M707" s="131"/>
      <c r="N707" s="39" t="str">
        <f>IF((SUM(D707,F707,H707,J707,L707)=0),"",SUM(D707,F707,H707,J707,L707))</f>
        <v/>
      </c>
      <c r="O707" s="82"/>
      <c r="P707" s="168"/>
      <c r="Q707" s="82"/>
      <c r="R707" s="82"/>
      <c r="S707" s="82"/>
      <c r="T707" s="82"/>
      <c r="U707" s="82"/>
      <c r="V707" s="82"/>
      <c r="W707" s="82"/>
      <c r="X707" s="88"/>
    </row>
    <row r="708" spans="1:24" s="120" customFormat="1" ht="11.25" customHeight="1">
      <c r="A708" s="88"/>
      <c r="B708" s="82"/>
      <c r="C708" s="82"/>
      <c r="D708" s="15"/>
      <c r="E708" s="131"/>
      <c r="F708" s="15"/>
      <c r="G708" s="131"/>
      <c r="H708" s="15"/>
      <c r="I708" s="131"/>
      <c r="J708" s="15"/>
      <c r="K708" s="131"/>
      <c r="L708" s="15"/>
      <c r="M708" s="131"/>
      <c r="N708" s="15"/>
      <c r="O708" s="168"/>
      <c r="P708" s="168"/>
      <c r="Q708" s="82"/>
      <c r="R708" s="82"/>
      <c r="S708" s="82"/>
      <c r="T708" s="82"/>
      <c r="U708" s="82"/>
      <c r="V708" s="82"/>
      <c r="W708" s="82"/>
      <c r="X708" s="88"/>
    </row>
    <row r="709" spans="1:24" s="120" customFormat="1" ht="11.25" customHeight="1">
      <c r="A709" s="88"/>
      <c r="B709" s="82"/>
      <c r="C709" s="82" t="s">
        <v>10</v>
      </c>
      <c r="D709" s="39" t="str">
        <f>IF(OR(ISBLANK(INNDATA!C16),(D686=0),ISBLANK(D686)),"",(#REF!/N692))</f>
        <v/>
      </c>
      <c r="E709" s="131"/>
      <c r="F709" s="39" t="str">
        <f>IF(OR(ISBLANK(INNDATA!E16),(F686=0),ISBLANK(F686)),"",(#REF!/N692))</f>
        <v/>
      </c>
      <c r="G709" s="131"/>
      <c r="H709" s="39" t="str">
        <f>IF(OR(ISBLANK(INNDATA!G16),(H686=0),ISBLANK(H686)),"",(#REF!/N692))</f>
        <v/>
      </c>
      <c r="I709" s="131"/>
      <c r="J709" s="39" t="str">
        <f>IF(OR(ISBLANK(INNDATA!I16),(J686=0),ISBLANK(J686)),"",(#REF!/N692))</f>
        <v/>
      </c>
      <c r="K709" s="131"/>
      <c r="L709" s="39" t="str">
        <f>IF(OR(ISBLANK(INNDATA!K16),(L686=0),ISBLANK(L686)),"",(#REF!/N692))</f>
        <v/>
      </c>
      <c r="M709" s="131"/>
      <c r="N709" s="39" t="str">
        <f>IF((SUM(D709,F709,H709,J709,L709)=0),"",SUM(D709,F709,H709,J709,L709))</f>
        <v/>
      </c>
      <c r="O709" s="82"/>
      <c r="P709" s="168"/>
      <c r="Q709" s="82"/>
      <c r="R709" s="82"/>
      <c r="S709" s="82"/>
      <c r="T709" s="82"/>
      <c r="U709" s="82"/>
      <c r="V709" s="82"/>
      <c r="W709" s="82"/>
      <c r="X709" s="88"/>
    </row>
    <row r="710" spans="1:24" s="120" customFormat="1" ht="11.25" customHeight="1">
      <c r="A710" s="88"/>
      <c r="B710" s="82"/>
      <c r="C710" s="82"/>
      <c r="D710" s="15"/>
      <c r="E710" s="131"/>
      <c r="F710" s="15"/>
      <c r="G710" s="131"/>
      <c r="H710" s="15"/>
      <c r="I710" s="131"/>
      <c r="J710" s="15"/>
      <c r="K710" s="131"/>
      <c r="L710" s="15"/>
      <c r="M710" s="131"/>
      <c r="N710" s="15"/>
      <c r="O710" s="168"/>
      <c r="P710" s="168"/>
      <c r="Q710" s="82"/>
      <c r="R710" s="82"/>
      <c r="S710" s="82"/>
      <c r="T710" s="82"/>
      <c r="U710" s="82"/>
      <c r="V710" s="82"/>
      <c r="W710" s="82"/>
      <c r="X710" s="88"/>
    </row>
    <row r="711" spans="1:24" s="120" customFormat="1" ht="11.25" customHeight="1">
      <c r="A711" s="88"/>
      <c r="B711" s="82"/>
      <c r="C711" s="82" t="s">
        <v>12</v>
      </c>
      <c r="D711" s="39" t="str">
        <f>IF(OR(ISBLANK(INNDATA!C16),(D688=0),ISBLANK(D688)),"",(#REF!/N692))</f>
        <v/>
      </c>
      <c r="E711" s="131"/>
      <c r="F711" s="39" t="str">
        <f>IF(OR(ISBLANK(INNDATA!E16),(F688=0),ISBLANK(F688)),"",(#REF!/N692))</f>
        <v/>
      </c>
      <c r="G711" s="131"/>
      <c r="H711" s="39" t="str">
        <f>IF(OR(ISBLANK(INNDATA!G16),(H688=0),ISBLANK(H688)),"",(#REF!/N692))</f>
        <v/>
      </c>
      <c r="I711" s="131"/>
      <c r="J711" s="39" t="str">
        <f>IF(OR(ISBLANK(INNDATA!I16),(J688=0),ISBLANK(J688)),"",(#REF!/N692))</f>
        <v/>
      </c>
      <c r="K711" s="131"/>
      <c r="L711" s="39" t="str">
        <f>IF(OR(ISBLANK(INNDATA!K16),(L688=0),ISBLANK(L688)),"",(#REF!/N692))</f>
        <v/>
      </c>
      <c r="M711" s="131"/>
      <c r="N711" s="39" t="str">
        <f>IF((SUM(D711,F711,H711,J711,L711)=0),"",SUM(D711,F711,H711,J711,L711))</f>
        <v/>
      </c>
      <c r="O711" s="82"/>
      <c r="P711" s="168"/>
      <c r="Q711" s="82"/>
      <c r="R711" s="82"/>
      <c r="S711" s="82"/>
      <c r="T711" s="82"/>
      <c r="U711" s="82"/>
      <c r="V711" s="82"/>
      <c r="W711" s="82"/>
      <c r="X711" s="88"/>
    </row>
    <row r="712" spans="1:24" s="120" customFormat="1" ht="11.25" customHeight="1">
      <c r="A712" s="88"/>
      <c r="B712" s="82"/>
      <c r="C712" s="82"/>
      <c r="D712" s="15"/>
      <c r="E712" s="131"/>
      <c r="F712" s="15"/>
      <c r="G712" s="131"/>
      <c r="H712" s="15"/>
      <c r="I712" s="131"/>
      <c r="J712" s="15"/>
      <c r="K712" s="131"/>
      <c r="L712" s="15"/>
      <c r="M712" s="131"/>
      <c r="N712" s="15"/>
      <c r="O712" s="168"/>
      <c r="P712" s="168"/>
      <c r="Q712" s="82"/>
      <c r="R712" s="82"/>
      <c r="S712" s="82"/>
      <c r="T712" s="82"/>
      <c r="U712" s="82"/>
      <c r="V712" s="82"/>
      <c r="W712" s="82"/>
      <c r="X712" s="88"/>
    </row>
    <row r="713" spans="1:24" s="120" customFormat="1" ht="11.25" customHeight="1">
      <c r="A713" s="88"/>
      <c r="B713" s="82"/>
      <c r="C713" s="82" t="s">
        <v>13</v>
      </c>
      <c r="D713" s="39" t="str">
        <f>IF(OR(ISBLANK(INNDATA!C16),(D690=0),ISBLANK(D690)),"",(#REF!/N692))</f>
        <v/>
      </c>
      <c r="E713" s="131"/>
      <c r="F713" s="39" t="str">
        <f>IF(OR(ISBLANK(INNDATA!E16),(F690=0),ISBLANK(F690)),"",(#REF!/N692))</f>
        <v/>
      </c>
      <c r="G713" s="131"/>
      <c r="H713" s="39" t="str">
        <f>IF(OR(ISBLANK(INNDATA!G16),(H690=0),ISBLANK(H690)),"",(#REF!/N692))</f>
        <v/>
      </c>
      <c r="I713" s="131"/>
      <c r="J713" s="39" t="str">
        <f>IF(OR(ISBLANK(INNDATA!I16),(J690=0),ISBLANK(J690)),"",(#REF!/N692))</f>
        <v/>
      </c>
      <c r="K713" s="131"/>
      <c r="L713" s="39" t="str">
        <f>IF(OR(ISBLANK(INNDATA!K16),(L690=0),ISBLANK(L690)),"",(#REF!/N692))</f>
        <v/>
      </c>
      <c r="M713" s="131"/>
      <c r="N713" s="39" t="str">
        <f>IF((SUM(D713,F713,H713,J713,L713)=0),"",SUM(D713,F713,H713,J713,L713))</f>
        <v/>
      </c>
      <c r="O713" s="82"/>
      <c r="P713" s="168"/>
      <c r="Q713" s="82"/>
      <c r="R713" s="82"/>
      <c r="S713" s="82"/>
      <c r="T713" s="82"/>
      <c r="U713" s="82"/>
      <c r="V713" s="82"/>
      <c r="W713" s="82"/>
      <c r="X713" s="88"/>
    </row>
    <row r="714" spans="1:24" s="120" customFormat="1" ht="11.25" customHeight="1">
      <c r="A714" s="88"/>
      <c r="B714" s="82"/>
      <c r="C714" s="82"/>
      <c r="D714" s="15"/>
      <c r="E714" s="131"/>
      <c r="F714" s="15"/>
      <c r="G714" s="131"/>
      <c r="H714" s="15"/>
      <c r="I714" s="131"/>
      <c r="J714" s="15"/>
      <c r="K714" s="131"/>
      <c r="L714" s="15"/>
      <c r="M714" s="131"/>
      <c r="N714" s="15"/>
      <c r="O714" s="168"/>
      <c r="P714" s="168"/>
      <c r="Q714" s="82"/>
      <c r="R714" s="82"/>
      <c r="S714" s="82"/>
      <c r="T714" s="82"/>
      <c r="U714" s="82"/>
      <c r="V714" s="82"/>
      <c r="W714" s="82"/>
      <c r="X714" s="88"/>
    </row>
    <row r="715" spans="1:24" s="120" customFormat="1" ht="11.25" customHeight="1">
      <c r="A715" s="88"/>
      <c r="B715" s="82"/>
      <c r="C715" s="82" t="s">
        <v>31</v>
      </c>
      <c r="D715" s="39" t="str">
        <f>IF(OR(ISBLANK(INNDATA!C16),(D692=0),ISBLANK(D692)),"",(#REF!/N692))</f>
        <v/>
      </c>
      <c r="E715" s="131"/>
      <c r="F715" s="39" t="str">
        <f>IF(OR(ISBLANK(INNDATA!E16),(F692=0),ISBLANK(F692)),"",(#REF!/N692))</f>
        <v/>
      </c>
      <c r="G715" s="131"/>
      <c r="H715" s="39" t="str">
        <f>IF(OR(ISBLANK(INNDATA!G16),(H692=0),ISBLANK(H692)),"",(#REF!/N692))</f>
        <v/>
      </c>
      <c r="I715" s="131"/>
      <c r="J715" s="39" t="str">
        <f>IF(OR(ISBLANK(INNDATA!I16),(J692=0),ISBLANK(J692)),"",(#REF!/N692))</f>
        <v/>
      </c>
      <c r="K715" s="131"/>
      <c r="L715" s="39" t="str">
        <f>IF(OR(ISBLANK(INNDATA!K16),(L692=0),ISBLANK(L692)),"",(#REF!/N692))</f>
        <v/>
      </c>
      <c r="M715" s="131"/>
      <c r="N715" s="39" t="str">
        <f>IF((SUM(D715,F715,H715,J715,L715)=0),"",SUM(D715,F715,H715,J715,L715))</f>
        <v/>
      </c>
      <c r="O715" s="82"/>
      <c r="P715" s="168"/>
      <c r="Q715" s="82"/>
      <c r="R715" s="82"/>
      <c r="S715" s="82"/>
      <c r="T715" s="82"/>
      <c r="U715" s="82"/>
      <c r="V715" s="82"/>
      <c r="W715" s="82"/>
      <c r="X715" s="88"/>
    </row>
    <row r="716" spans="1:24" s="120" customFormat="1" ht="11.25" customHeight="1">
      <c r="A716" s="88"/>
      <c r="B716" s="82"/>
      <c r="C716" s="82"/>
      <c r="D716" s="82"/>
      <c r="E716" s="82"/>
      <c r="F716" s="82"/>
      <c r="G716" s="82"/>
      <c r="H716" s="168"/>
      <c r="I716" s="82"/>
      <c r="J716" s="82"/>
      <c r="K716" s="82"/>
      <c r="L716" s="82"/>
      <c r="M716" s="82"/>
      <c r="N716" s="168"/>
      <c r="O716" s="168"/>
      <c r="P716" s="168"/>
      <c r="Q716" s="82"/>
      <c r="R716" s="82"/>
      <c r="S716" s="82"/>
      <c r="T716" s="82"/>
      <c r="U716" s="82"/>
      <c r="V716" s="82"/>
      <c r="W716" s="82"/>
      <c r="X716" s="88"/>
    </row>
    <row r="717" spans="1:24" s="120" customFormat="1" ht="11.25" customHeight="1">
      <c r="A717" s="88"/>
      <c r="B717" s="82"/>
      <c r="C717" s="82"/>
      <c r="D717" s="82"/>
      <c r="E717" s="82"/>
      <c r="F717" s="82"/>
      <c r="G717" s="82"/>
      <c r="H717" s="168"/>
      <c r="I717" s="82"/>
      <c r="J717" s="82"/>
      <c r="K717" s="82"/>
      <c r="L717" s="82"/>
      <c r="M717" s="82"/>
      <c r="N717" s="168"/>
      <c r="O717" s="168"/>
      <c r="P717" s="168"/>
      <c r="Q717" s="82"/>
      <c r="R717" s="82"/>
      <c r="S717" s="82"/>
      <c r="T717" s="82"/>
      <c r="U717" s="82"/>
      <c r="V717" s="82"/>
      <c r="W717" s="82"/>
      <c r="X717" s="88"/>
    </row>
    <row r="718" spans="1:24" s="120" customFormat="1" ht="11.25" customHeight="1">
      <c r="A718" s="88"/>
      <c r="B718" s="82"/>
      <c r="C718" s="82"/>
      <c r="D718" s="82"/>
      <c r="E718" s="82"/>
      <c r="F718" s="82"/>
      <c r="G718" s="82"/>
      <c r="H718" s="169"/>
      <c r="I718" s="82"/>
      <c r="J718" s="82"/>
      <c r="K718" s="82"/>
      <c r="L718" s="82"/>
      <c r="M718" s="82"/>
      <c r="N718" s="169"/>
      <c r="O718" s="169"/>
      <c r="P718" s="169"/>
      <c r="Q718" s="82"/>
      <c r="R718" s="82"/>
      <c r="S718" s="82"/>
      <c r="T718" s="82"/>
      <c r="U718" s="82"/>
      <c r="V718" s="82"/>
      <c r="W718" s="82"/>
      <c r="X718" s="88"/>
    </row>
    <row r="719" spans="1:24" s="120" customFormat="1" ht="11.25" customHeight="1" thickBot="1">
      <c r="A719" s="88"/>
      <c r="B719" s="82"/>
      <c r="C719" s="235" t="s">
        <v>267</v>
      </c>
      <c r="D719" s="235"/>
      <c r="E719" s="235"/>
      <c r="F719" s="235"/>
      <c r="G719" s="82"/>
      <c r="H719" s="169"/>
      <c r="I719" s="82"/>
      <c r="J719" s="82"/>
      <c r="K719" s="82"/>
      <c r="L719" s="82"/>
      <c r="M719" s="82"/>
      <c r="N719" s="169"/>
      <c r="O719" s="169"/>
      <c r="P719" s="169"/>
      <c r="Q719" s="82"/>
      <c r="R719" s="82"/>
      <c r="S719" s="82"/>
      <c r="T719" s="82"/>
      <c r="U719" s="82"/>
      <c r="V719" s="82"/>
      <c r="W719" s="82"/>
      <c r="X719" s="88"/>
    </row>
    <row r="720" spans="1:24" s="120" customFormat="1" ht="11.25" customHeight="1" thickBot="1" thickTop="1">
      <c r="A720" s="88"/>
      <c r="B720" s="82"/>
      <c r="C720" s="235"/>
      <c r="D720" s="235"/>
      <c r="E720" s="235"/>
      <c r="F720" s="235"/>
      <c r="G720" s="82"/>
      <c r="H720" s="169"/>
      <c r="I720" s="82"/>
      <c r="J720" s="82"/>
      <c r="K720" s="82"/>
      <c r="L720" s="82"/>
      <c r="M720" s="82"/>
      <c r="N720" s="169"/>
      <c r="O720" s="169"/>
      <c r="P720" s="169"/>
      <c r="Q720" s="82"/>
      <c r="R720" s="82"/>
      <c r="S720" s="82"/>
      <c r="T720" s="82"/>
      <c r="U720" s="82"/>
      <c r="V720" s="82"/>
      <c r="W720" s="82"/>
      <c r="X720" s="88"/>
    </row>
    <row r="721" spans="1:24" s="120" customFormat="1" ht="11.25" customHeight="1" thickTop="1">
      <c r="A721" s="88"/>
      <c r="B721" s="82"/>
      <c r="C721" s="82"/>
      <c r="D721" s="82"/>
      <c r="E721" s="82"/>
      <c r="F721" s="82"/>
      <c r="G721" s="82"/>
      <c r="H721" s="169"/>
      <c r="I721" s="82"/>
      <c r="J721" s="82"/>
      <c r="K721" s="82"/>
      <c r="L721" s="82"/>
      <c r="M721" s="82"/>
      <c r="N721" s="169"/>
      <c r="O721" s="169"/>
      <c r="P721" s="169"/>
      <c r="Q721" s="82"/>
      <c r="R721" s="82"/>
      <c r="S721" s="82"/>
      <c r="T721" s="82"/>
      <c r="U721" s="82"/>
      <c r="V721" s="82"/>
      <c r="W721" s="82"/>
      <c r="X721" s="88"/>
    </row>
    <row r="722" spans="1:24" s="120" customFormat="1" ht="11.25" customHeight="1">
      <c r="A722" s="88"/>
      <c r="B722" s="82"/>
      <c r="C722" s="82"/>
      <c r="D722" s="82"/>
      <c r="E722" s="82"/>
      <c r="F722" s="82"/>
      <c r="G722" s="82"/>
      <c r="H722" s="82"/>
      <c r="I722" s="82"/>
      <c r="J722" s="82"/>
      <c r="K722" s="82"/>
      <c r="L722" s="82"/>
      <c r="M722" s="82"/>
      <c r="N722" s="169"/>
      <c r="O722" s="169"/>
      <c r="P722" s="169"/>
      <c r="Q722" s="82"/>
      <c r="R722" s="82"/>
      <c r="S722" s="82"/>
      <c r="T722" s="82"/>
      <c r="U722" s="82"/>
      <c r="V722" s="82"/>
      <c r="W722" s="82"/>
      <c r="X722" s="88"/>
    </row>
    <row r="723" spans="1:24" s="120" customFormat="1" ht="11.25" customHeight="1">
      <c r="A723" s="88"/>
      <c r="B723" s="82"/>
      <c r="C723" s="82"/>
      <c r="D723" s="82" t="s">
        <v>14</v>
      </c>
      <c r="E723" s="82"/>
      <c r="F723" s="82" t="s">
        <v>40</v>
      </c>
      <c r="G723" s="82"/>
      <c r="H723" s="82" t="s">
        <v>41</v>
      </c>
      <c r="I723" s="82"/>
      <c r="J723" s="82" t="s">
        <v>42</v>
      </c>
      <c r="K723" s="82"/>
      <c r="L723" s="82" t="s">
        <v>43</v>
      </c>
      <c r="M723" s="82"/>
      <c r="N723" s="82" t="s">
        <v>31</v>
      </c>
      <c r="O723" s="169"/>
      <c r="P723" s="169"/>
      <c r="Q723" s="82"/>
      <c r="R723" s="82"/>
      <c r="S723" s="82"/>
      <c r="T723" s="82"/>
      <c r="U723" s="82"/>
      <c r="V723" s="82"/>
      <c r="W723" s="82"/>
      <c r="X723" s="88"/>
    </row>
    <row r="724" spans="1:24" s="120" customFormat="1" ht="11.25" customHeight="1">
      <c r="A724" s="88"/>
      <c r="B724" s="82"/>
      <c r="C724" s="82" t="s">
        <v>7</v>
      </c>
      <c r="D724" s="182" t="str">
        <f>IF(OR(ISBLANK(INNDATA!C16),(D678=0),ISBLANK(D678)),"",(#REF!*INNDATA!C28))</f>
        <v/>
      </c>
      <c r="E724" s="183"/>
      <c r="F724" s="182" t="str">
        <f>IF(OR(ISBLANK(INNDATA!E16),(F678=0),ISBLANK(F678)),"",(#REF!*INNDATA!C28))</f>
        <v/>
      </c>
      <c r="G724" s="183"/>
      <c r="H724" s="182" t="str">
        <f>IF(OR(ISBLANK(INNDATA!G16),(H678=0),ISBLANK(H678)),"",(#REF!*INNDATA!C28))</f>
        <v/>
      </c>
      <c r="I724" s="183"/>
      <c r="J724" s="182" t="str">
        <f>IF(OR(ISBLANK(INNDATA!I16),(J678=0),ISBLANK(J678)),"",(#REF!*INNDATA!C28))</f>
        <v/>
      </c>
      <c r="K724" s="183"/>
      <c r="L724" s="182" t="str">
        <f>IF(OR(ISBLANK(INNDATA!K16),(L678=0),ISBLANK(L678)),"",(#REF!/V692))</f>
        <v/>
      </c>
      <c r="M724" s="183"/>
      <c r="N724" s="182" t="str">
        <f>IF(OR(ISBLANK(INNDATA!M16),(N655=0),ISBLANK(N655)),"",(N678/X692))</f>
        <v/>
      </c>
      <c r="O724" s="169"/>
      <c r="P724" s="169"/>
      <c r="Q724" s="82"/>
      <c r="R724" s="82"/>
      <c r="S724" s="82"/>
      <c r="T724" s="82"/>
      <c r="U724" s="82"/>
      <c r="V724" s="82"/>
      <c r="W724" s="82"/>
      <c r="X724" s="88"/>
    </row>
    <row r="725" spans="1:24" s="120" customFormat="1" ht="11.25" customHeight="1">
      <c r="A725" s="88"/>
      <c r="B725" s="82"/>
      <c r="C725" s="82"/>
      <c r="D725" s="184"/>
      <c r="E725" s="183"/>
      <c r="F725" s="184"/>
      <c r="G725" s="183"/>
      <c r="H725" s="184"/>
      <c r="I725" s="183"/>
      <c r="J725" s="184"/>
      <c r="K725" s="183"/>
      <c r="L725" s="184"/>
      <c r="M725" s="183"/>
      <c r="N725" s="184"/>
      <c r="O725" s="169"/>
      <c r="P725" s="169"/>
      <c r="Q725" s="82"/>
      <c r="R725" s="82"/>
      <c r="S725" s="82"/>
      <c r="T725" s="82"/>
      <c r="U725" s="82"/>
      <c r="V725" s="82"/>
      <c r="W725" s="82"/>
      <c r="X725" s="88"/>
    </row>
    <row r="726" spans="1:24" s="120" customFormat="1" ht="11.25" customHeight="1">
      <c r="A726" s="88"/>
      <c r="B726" s="82"/>
      <c r="C726" s="82" t="s">
        <v>8</v>
      </c>
      <c r="D726" s="182" t="str">
        <f>IF(OR(ISBLANK(INNDATA!C16),(D680=0),ISBLANK(D680)),"",(#REF!*INNDATA!C28))</f>
        <v/>
      </c>
      <c r="E726" s="183"/>
      <c r="F726" s="182" t="str">
        <f>IF(OR(ISBLANK(INNDATA!E16),(F680=0),ISBLANK(F680)),"",(#REF!*INNDATA!C28))</f>
        <v/>
      </c>
      <c r="G726" s="183"/>
      <c r="H726" s="182" t="str">
        <f>IF(OR(ISBLANK(INNDATA!G16),(H680=0),ISBLANK(H680)),"",(#REF!*INNDATA!C28))</f>
        <v/>
      </c>
      <c r="I726" s="183"/>
      <c r="J726" s="182" t="str">
        <f>IF(OR(ISBLANK(INNDATA!I16),(J680=0),ISBLANK(J680)),"",(#REF!*INNDATA!C28))</f>
        <v/>
      </c>
      <c r="K726" s="183"/>
      <c r="L726" s="182" t="str">
        <f>IF(OR(ISBLANK(INNDATA!K16),(L680=0),ISBLANK(L680)),"",(#REF!/V694))</f>
        <v/>
      </c>
      <c r="M726" s="183"/>
      <c r="N726" s="182" t="str">
        <f>IF(OR(ISBLANK(INNDATA!M16),(N657=0),ISBLANK(N657)),"",(N680/X694))</f>
        <v/>
      </c>
      <c r="O726" s="169"/>
      <c r="P726" s="169"/>
      <c r="Q726" s="82"/>
      <c r="R726" s="82"/>
      <c r="S726" s="82"/>
      <c r="T726" s="82"/>
      <c r="U726" s="82"/>
      <c r="V726" s="82"/>
      <c r="W726" s="82"/>
      <c r="X726" s="88"/>
    </row>
    <row r="727" spans="1:24" s="120" customFormat="1" ht="11.25" customHeight="1">
      <c r="A727" s="88"/>
      <c r="B727" s="82"/>
      <c r="C727" s="82"/>
      <c r="D727" s="184"/>
      <c r="E727" s="183"/>
      <c r="F727" s="184"/>
      <c r="G727" s="183"/>
      <c r="H727" s="184"/>
      <c r="I727" s="183"/>
      <c r="J727" s="184"/>
      <c r="K727" s="183"/>
      <c r="L727" s="184"/>
      <c r="M727" s="183"/>
      <c r="N727" s="184"/>
      <c r="O727" s="169"/>
      <c r="P727" s="169"/>
      <c r="Q727" s="82"/>
      <c r="R727" s="82"/>
      <c r="S727" s="82"/>
      <c r="T727" s="82"/>
      <c r="U727" s="82"/>
      <c r="V727" s="82"/>
      <c r="W727" s="82"/>
      <c r="X727" s="88"/>
    </row>
    <row r="728" spans="1:24" s="120" customFormat="1" ht="11.25" customHeight="1">
      <c r="A728" s="88"/>
      <c r="B728" s="82"/>
      <c r="C728" s="82" t="s">
        <v>9</v>
      </c>
      <c r="D728" s="182" t="str">
        <f>IF(OR(ISBLANK(INNDATA!C16),(D682=0),ISBLANK(D682)),"",(#REF!*INNDATA!C28))</f>
        <v/>
      </c>
      <c r="E728" s="183"/>
      <c r="F728" s="182" t="str">
        <f>IF(OR(ISBLANK(INNDATA!E16),(F682=0),ISBLANK(F682)),"",(#REF!*INNDATA!C28))</f>
        <v/>
      </c>
      <c r="G728" s="183"/>
      <c r="H728" s="182" t="str">
        <f>IF(OR(ISBLANK(INNDATA!G16),(H682=0),ISBLANK(H682)),"",(#REF!*INNDATA!C28))</f>
        <v/>
      </c>
      <c r="I728" s="183"/>
      <c r="J728" s="182" t="str">
        <f>IF(OR(ISBLANK(INNDATA!I16),(J682=0),ISBLANK(J682)),"",(#REF!*INNDATA!C28))</f>
        <v/>
      </c>
      <c r="K728" s="183"/>
      <c r="L728" s="182" t="str">
        <f>IF(OR(ISBLANK(INNDATA!K16),(L682=0),ISBLANK(L682)),"",(#REF!/V696))</f>
        <v/>
      </c>
      <c r="M728" s="183"/>
      <c r="N728" s="182" t="str">
        <f>IF(OR(ISBLANK(INNDATA!M16),(N659=0),ISBLANK(N659)),"",(N682/X696))</f>
        <v/>
      </c>
      <c r="O728" s="169"/>
      <c r="P728" s="169"/>
      <c r="Q728" s="82"/>
      <c r="R728" s="82"/>
      <c r="S728" s="82"/>
      <c r="T728" s="82"/>
      <c r="U728" s="82"/>
      <c r="V728" s="82"/>
      <c r="W728" s="82"/>
      <c r="X728" s="88"/>
    </row>
    <row r="729" spans="1:24" s="120" customFormat="1" ht="11.25" customHeight="1">
      <c r="A729" s="88"/>
      <c r="B729" s="82"/>
      <c r="C729" s="82"/>
      <c r="D729" s="184"/>
      <c r="E729" s="183"/>
      <c r="F729" s="184"/>
      <c r="G729" s="183"/>
      <c r="H729" s="184"/>
      <c r="I729" s="183"/>
      <c r="J729" s="184"/>
      <c r="K729" s="183"/>
      <c r="L729" s="184"/>
      <c r="M729" s="183"/>
      <c r="N729" s="184"/>
      <c r="O729" s="169"/>
      <c r="P729" s="169"/>
      <c r="Q729" s="82"/>
      <c r="R729" s="82"/>
      <c r="S729" s="82"/>
      <c r="T729" s="82"/>
      <c r="U729" s="82"/>
      <c r="V729" s="82"/>
      <c r="W729" s="82"/>
      <c r="X729" s="88"/>
    </row>
    <row r="730" spans="1:24" s="120" customFormat="1" ht="11.25" customHeight="1">
      <c r="A730" s="88"/>
      <c r="B730" s="82"/>
      <c r="C730" s="82" t="s">
        <v>11</v>
      </c>
      <c r="D730" s="182" t="str">
        <f>IF(OR(ISBLANK(INNDATA!C16),(D684=0),ISBLANK(D684)),"",(#REF!*INNDATA!C28))</f>
        <v/>
      </c>
      <c r="E730" s="183"/>
      <c r="F730" s="182" t="str">
        <f>IF(OR(ISBLANK(INNDATA!E16),(F684=0),ISBLANK(F684)),"",(#REF!*INNDATA!C28))</f>
        <v/>
      </c>
      <c r="G730" s="183"/>
      <c r="H730" s="182" t="str">
        <f>IF(OR(ISBLANK(INNDATA!G16),(H684=0),ISBLANK(H684)),"",(#REF!*INNDATA!C28))</f>
        <v/>
      </c>
      <c r="I730" s="183"/>
      <c r="J730" s="182" t="str">
        <f>IF(OR(ISBLANK(INNDATA!I16),(J684=0),ISBLANK(J684)),"",(#REF!*INNDATA!C28))</f>
        <v/>
      </c>
      <c r="K730" s="183"/>
      <c r="L730" s="182" t="str">
        <f>IF(OR(ISBLANK(INNDATA!K16),(L684=0),ISBLANK(L684)),"",(#REF!/V698))</f>
        <v/>
      </c>
      <c r="M730" s="183"/>
      <c r="N730" s="182" t="str">
        <f>IF(OR(ISBLANK(INNDATA!M16),(N661=0),ISBLANK(N661)),"",(N684/X698))</f>
        <v/>
      </c>
      <c r="O730" s="169"/>
      <c r="P730" s="169"/>
      <c r="Q730" s="82"/>
      <c r="R730" s="82"/>
      <c r="S730" s="82"/>
      <c r="T730" s="82"/>
      <c r="U730" s="82"/>
      <c r="V730" s="82"/>
      <c r="W730" s="82"/>
      <c r="X730" s="88"/>
    </row>
    <row r="731" spans="1:24" s="120" customFormat="1" ht="11.25" customHeight="1">
      <c r="A731" s="88"/>
      <c r="B731" s="82"/>
      <c r="C731" s="82"/>
      <c r="D731" s="184"/>
      <c r="E731" s="183"/>
      <c r="F731" s="184"/>
      <c r="G731" s="183"/>
      <c r="H731" s="184"/>
      <c r="I731" s="183"/>
      <c r="J731" s="184"/>
      <c r="K731" s="183"/>
      <c r="L731" s="184"/>
      <c r="M731" s="183"/>
      <c r="N731" s="184"/>
      <c r="O731" s="169"/>
      <c r="P731" s="169"/>
      <c r="Q731" s="82"/>
      <c r="R731" s="82"/>
      <c r="S731" s="82"/>
      <c r="T731" s="82"/>
      <c r="U731" s="82"/>
      <c r="V731" s="82"/>
      <c r="W731" s="82"/>
      <c r="X731" s="88"/>
    </row>
    <row r="732" spans="1:24" s="120" customFormat="1" ht="11.25" customHeight="1">
      <c r="A732" s="88"/>
      <c r="B732" s="82"/>
      <c r="C732" s="82" t="s">
        <v>10</v>
      </c>
      <c r="D732" s="182" t="str">
        <f>IF(OR(ISBLANK(INNDATA!C16),(D686=0),ISBLANK(D686)),"",(#REF!*INNDATA!C28))</f>
        <v/>
      </c>
      <c r="E732" s="183"/>
      <c r="F732" s="182" t="str">
        <f>IF(OR(ISBLANK(INNDATA!E16),(F686=0),ISBLANK(F686)),"",(#REF!*INNDATA!C28))</f>
        <v/>
      </c>
      <c r="G732" s="183"/>
      <c r="H732" s="182" t="str">
        <f>IF(OR(ISBLANK(INNDATA!G16),(H686=0),ISBLANK(H686)),"",(#REF!*INNDATA!C28))</f>
        <v/>
      </c>
      <c r="I732" s="183"/>
      <c r="J732" s="182" t="str">
        <f>IF(OR(ISBLANK(INNDATA!I16),(J686=0),ISBLANK(J686)),"",(#REF!*INNDATA!C28))</f>
        <v/>
      </c>
      <c r="K732" s="183"/>
      <c r="L732" s="182" t="str">
        <f>IF(OR(ISBLANK(INNDATA!K16),(L686=0),ISBLANK(L686)),"",(#REF!/V700))</f>
        <v/>
      </c>
      <c r="M732" s="183"/>
      <c r="N732" s="182" t="str">
        <f>IF(OR(ISBLANK(INNDATA!M16),(N663=0),ISBLANK(N663)),"",(N686/X700))</f>
        <v/>
      </c>
      <c r="O732" s="169"/>
      <c r="P732" s="169"/>
      <c r="Q732" s="82"/>
      <c r="R732" s="82"/>
      <c r="S732" s="82"/>
      <c r="T732" s="82"/>
      <c r="U732" s="82"/>
      <c r="V732" s="82"/>
      <c r="W732" s="82"/>
      <c r="X732" s="88"/>
    </row>
    <row r="733" spans="1:24" s="120" customFormat="1" ht="11.25" customHeight="1">
      <c r="A733" s="88"/>
      <c r="B733" s="82"/>
      <c r="C733" s="82"/>
      <c r="D733" s="184"/>
      <c r="E733" s="183"/>
      <c r="F733" s="184"/>
      <c r="G733" s="183"/>
      <c r="H733" s="184"/>
      <c r="I733" s="183"/>
      <c r="J733" s="184"/>
      <c r="K733" s="183"/>
      <c r="L733" s="184"/>
      <c r="M733" s="183"/>
      <c r="N733" s="184"/>
      <c r="O733" s="169"/>
      <c r="P733" s="169"/>
      <c r="Q733" s="82"/>
      <c r="R733" s="82"/>
      <c r="S733" s="82"/>
      <c r="T733" s="82"/>
      <c r="U733" s="82"/>
      <c r="V733" s="82"/>
      <c r="W733" s="82"/>
      <c r="X733" s="88"/>
    </row>
    <row r="734" spans="1:24" s="120" customFormat="1" ht="11.25" customHeight="1">
      <c r="A734" s="88"/>
      <c r="B734" s="82"/>
      <c r="C734" s="82" t="s">
        <v>12</v>
      </c>
      <c r="D734" s="182" t="str">
        <f>IF(OR(ISBLANK(INNDATA!C16),(D688=0),ISBLANK(D688)),"",(#REF!*INNDATA!C28))</f>
        <v/>
      </c>
      <c r="E734" s="183"/>
      <c r="F734" s="182" t="str">
        <f>IF(OR(ISBLANK(INNDATA!E16),(F688=0),ISBLANK(F688)),"",(#REF!*INNDATA!C28))</f>
        <v/>
      </c>
      <c r="G734" s="183"/>
      <c r="H734" s="182" t="str">
        <f>IF(OR(ISBLANK(INNDATA!G16),(H688=0),ISBLANK(H688)),"",(#REF!*INNDATA!C28))</f>
        <v/>
      </c>
      <c r="I734" s="183"/>
      <c r="J734" s="182" t="str">
        <f>IF(OR(ISBLANK(INNDATA!I16),(J688=0),ISBLANK(J688)),"",(#REF!*INNDATA!C28))</f>
        <v/>
      </c>
      <c r="K734" s="183"/>
      <c r="L734" s="182" t="str">
        <f>IF(OR(ISBLANK(INNDATA!K16),(L688=0),ISBLANK(L688)),"",(#REF!/V702))</f>
        <v/>
      </c>
      <c r="M734" s="183"/>
      <c r="N734" s="182" t="str">
        <f>IF(OR(ISBLANK(INNDATA!M16),(N665=0),ISBLANK(N665)),"",(N688/X702))</f>
        <v/>
      </c>
      <c r="O734" s="169"/>
      <c r="P734" s="169"/>
      <c r="Q734" s="82"/>
      <c r="R734" s="82"/>
      <c r="S734" s="82"/>
      <c r="T734" s="82"/>
      <c r="U734" s="82"/>
      <c r="V734" s="82"/>
      <c r="W734" s="82"/>
      <c r="X734" s="88"/>
    </row>
    <row r="735" spans="1:24" s="120" customFormat="1" ht="11.25" customHeight="1">
      <c r="A735" s="88"/>
      <c r="B735" s="82"/>
      <c r="C735" s="82"/>
      <c r="D735" s="184"/>
      <c r="E735" s="183"/>
      <c r="F735" s="184"/>
      <c r="G735" s="183"/>
      <c r="H735" s="184"/>
      <c r="I735" s="183"/>
      <c r="J735" s="184"/>
      <c r="K735" s="183"/>
      <c r="L735" s="184"/>
      <c r="M735" s="183"/>
      <c r="N735" s="184"/>
      <c r="O735" s="169"/>
      <c r="P735" s="169"/>
      <c r="Q735" s="82"/>
      <c r="R735" s="82"/>
      <c r="S735" s="82"/>
      <c r="T735" s="82"/>
      <c r="U735" s="82"/>
      <c r="V735" s="82"/>
      <c r="W735" s="82"/>
      <c r="X735" s="88"/>
    </row>
    <row r="736" spans="1:24" s="120" customFormat="1" ht="11.25" customHeight="1">
      <c r="A736" s="88"/>
      <c r="B736" s="82"/>
      <c r="C736" s="82" t="s">
        <v>13</v>
      </c>
      <c r="D736" s="182" t="str">
        <f>IF(OR(ISBLANK(INNDATA!C16),(D690=0),ISBLANK(D690)),"",(#REF!*INNDATA!C28))</f>
        <v/>
      </c>
      <c r="E736" s="183"/>
      <c r="F736" s="182" t="str">
        <f>IF(OR(ISBLANK(INNDATA!E16),(F690=0),ISBLANK(F690)),"",(#REF!*INNDATA!C28))</f>
        <v/>
      </c>
      <c r="G736" s="183"/>
      <c r="H736" s="182" t="str">
        <f>IF(OR(ISBLANK(INNDATA!G16),(H690=0),ISBLANK(H690)),"",(#REF!*INNDATA!C28))</f>
        <v/>
      </c>
      <c r="I736" s="183"/>
      <c r="J736" s="182" t="str">
        <f>IF(OR(ISBLANK(INNDATA!I16),(J690=0),ISBLANK(J690)),"",(#REF!*INNDATA!C28))</f>
        <v/>
      </c>
      <c r="K736" s="183"/>
      <c r="L736" s="182" t="str">
        <f>IF(OR(ISBLANK(INNDATA!K16),(L690=0),ISBLANK(L690)),"",(#REF!/V704))</f>
        <v/>
      </c>
      <c r="M736" s="183"/>
      <c r="N736" s="182" t="str">
        <f>IF(OR(ISBLANK(INNDATA!M16),(N667=0),ISBLANK(N667)),"",(N690/X704))</f>
        <v/>
      </c>
      <c r="O736" s="169"/>
      <c r="P736" s="169"/>
      <c r="Q736" s="82"/>
      <c r="R736" s="82"/>
      <c r="S736" s="82"/>
      <c r="T736" s="82"/>
      <c r="U736" s="82"/>
      <c r="V736" s="82"/>
      <c r="W736" s="82"/>
      <c r="X736" s="88"/>
    </row>
    <row r="737" spans="1:24" s="120" customFormat="1" ht="11.25" customHeight="1">
      <c r="A737" s="88"/>
      <c r="B737" s="82"/>
      <c r="C737" s="82"/>
      <c r="D737" s="184"/>
      <c r="E737" s="183"/>
      <c r="F737" s="184"/>
      <c r="G737" s="183"/>
      <c r="H737" s="184"/>
      <c r="I737" s="183"/>
      <c r="J737" s="184"/>
      <c r="K737" s="183"/>
      <c r="L737" s="184"/>
      <c r="M737" s="183"/>
      <c r="N737" s="184"/>
      <c r="O737" s="169"/>
      <c r="P737" s="169"/>
      <c r="Q737" s="82"/>
      <c r="R737" s="82"/>
      <c r="S737" s="82"/>
      <c r="T737" s="82"/>
      <c r="U737" s="82"/>
      <c r="V737" s="82"/>
      <c r="W737" s="82"/>
      <c r="X737" s="88"/>
    </row>
    <row r="738" spans="1:24" s="120" customFormat="1" ht="11.25" customHeight="1">
      <c r="A738" s="88"/>
      <c r="B738" s="82"/>
      <c r="C738" s="82" t="s">
        <v>31</v>
      </c>
      <c r="D738" s="182" t="str">
        <f>IF(OR(ISBLANK(INNDATA!C16),(D692=0),ISBLANK(D692)),"",(#REF!*INNDATA!C28))</f>
        <v/>
      </c>
      <c r="E738" s="183"/>
      <c r="F738" s="182" t="str">
        <f>IF(OR(ISBLANK(INNDATA!E16),(F692=0),ISBLANK(F692)),"",(#REF!*INNDATA!C28))</f>
        <v/>
      </c>
      <c r="G738" s="183"/>
      <c r="H738" s="182" t="str">
        <f>IF(OR(ISBLANK(INNDATA!G16),(H692=0),ISBLANK(H692)),"",(#REF!*INNDATA!C28))</f>
        <v/>
      </c>
      <c r="I738" s="183"/>
      <c r="J738" s="182" t="str">
        <f>IF(OR(ISBLANK(INNDATA!I16),(J692=0),ISBLANK(J692)),"",(#REF!*INNDATA!C28))</f>
        <v/>
      </c>
      <c r="K738" s="183"/>
      <c r="L738" s="182" t="str">
        <f>IF(OR(ISBLANK(INNDATA!K16),(L692=0),ISBLANK(L692)),"",(#REF!/V706))</f>
        <v/>
      </c>
      <c r="M738" s="183"/>
      <c r="N738" s="182" t="str">
        <f>IF(OR(ISBLANK(INNDATA!M16),(N669=0),ISBLANK(N669)),"",(N692/X706))</f>
        <v/>
      </c>
      <c r="O738" s="169"/>
      <c r="P738" s="169"/>
      <c r="Q738" s="82"/>
      <c r="R738" s="82"/>
      <c r="S738" s="82"/>
      <c r="T738" s="82"/>
      <c r="U738" s="82"/>
      <c r="V738" s="82"/>
      <c r="W738" s="82"/>
      <c r="X738" s="88"/>
    </row>
    <row r="739" spans="1:24" s="120" customFormat="1" ht="11.25" customHeight="1">
      <c r="A739" s="88"/>
      <c r="B739" s="82"/>
      <c r="C739" s="82"/>
      <c r="D739" s="82"/>
      <c r="E739" s="82"/>
      <c r="F739" s="82"/>
      <c r="G739" s="82"/>
      <c r="H739" s="168"/>
      <c r="I739" s="82"/>
      <c r="J739" s="82"/>
      <c r="K739" s="82"/>
      <c r="L739" s="82"/>
      <c r="M739" s="82"/>
      <c r="N739" s="168"/>
      <c r="O739" s="168"/>
      <c r="P739" s="168"/>
      <c r="Q739" s="82"/>
      <c r="R739" s="82"/>
      <c r="S739" s="82"/>
      <c r="T739" s="82"/>
      <c r="U739" s="82"/>
      <c r="V739" s="82"/>
      <c r="W739" s="82"/>
      <c r="X739" s="88"/>
    </row>
    <row r="740" spans="1:24" ht="11.25" customHeight="1">
      <c r="A740" s="88"/>
      <c r="B740" s="82"/>
      <c r="C740" s="82"/>
      <c r="D740" s="82"/>
      <c r="E740" s="82"/>
      <c r="F740" s="82"/>
      <c r="G740" s="82"/>
      <c r="H740" s="137"/>
      <c r="I740" s="82"/>
      <c r="J740" s="82"/>
      <c r="K740" s="82"/>
      <c r="L740" s="82"/>
      <c r="M740" s="82"/>
      <c r="N740" s="167"/>
      <c r="O740" s="167"/>
      <c r="P740" s="167"/>
      <c r="Q740" s="82"/>
      <c r="R740" s="82"/>
      <c r="S740" s="82"/>
      <c r="T740" s="82"/>
      <c r="U740" s="82"/>
      <c r="V740" s="82"/>
      <c r="W740" s="82"/>
      <c r="X740" s="88"/>
    </row>
    <row r="741" spans="1:24" ht="11.25" customHeight="1">
      <c r="A741" s="88"/>
      <c r="B741" s="82"/>
      <c r="C741" s="82"/>
      <c r="D741" s="82"/>
      <c r="E741" s="82"/>
      <c r="F741" s="82"/>
      <c r="G741" s="82"/>
      <c r="H741" s="137"/>
      <c r="I741" s="82"/>
      <c r="J741" s="82"/>
      <c r="K741" s="82"/>
      <c r="L741" s="82"/>
      <c r="M741" s="82"/>
      <c r="N741" s="82"/>
      <c r="O741" s="82"/>
      <c r="P741" s="82"/>
      <c r="Q741" s="82"/>
      <c r="R741" s="82"/>
      <c r="S741" s="82"/>
      <c r="T741" s="82"/>
      <c r="U741" s="82"/>
      <c r="V741" s="82"/>
      <c r="W741" s="82"/>
      <c r="X741" s="88"/>
    </row>
    <row r="742" spans="1:24" ht="11.25" customHeight="1">
      <c r="A742" s="88"/>
      <c r="B742" s="88"/>
      <c r="C742" s="88"/>
      <c r="D742" s="88"/>
      <c r="E742" s="88"/>
      <c r="F742" s="88"/>
      <c r="G742" s="88"/>
      <c r="H742" s="138"/>
      <c r="I742" s="88"/>
      <c r="J742" s="88"/>
      <c r="K742" s="88"/>
      <c r="L742" s="88"/>
      <c r="M742" s="88"/>
      <c r="N742" s="88"/>
      <c r="O742" s="88"/>
      <c r="P742" s="88"/>
      <c r="Q742" s="88"/>
      <c r="R742" s="88"/>
      <c r="S742" s="88"/>
      <c r="T742" s="88"/>
      <c r="U742" s="88"/>
      <c r="V742" s="88"/>
      <c r="W742" s="88"/>
      <c r="X742" s="88"/>
    </row>
  </sheetData>
  <mergeCells count="466">
    <mergeCell ref="C650:D651"/>
    <mergeCell ref="C673:D674"/>
    <mergeCell ref="C696:F697"/>
    <mergeCell ref="G647:K648"/>
    <mergeCell ref="C633:G633"/>
    <mergeCell ref="M633:Q633"/>
    <mergeCell ref="H633:L633"/>
    <mergeCell ref="F546:J547"/>
    <mergeCell ref="F457:J458"/>
    <mergeCell ref="K457:O458"/>
    <mergeCell ref="D610:E610"/>
    <mergeCell ref="D611:E611"/>
    <mergeCell ref="D602:E602"/>
    <mergeCell ref="D603:E603"/>
    <mergeCell ref="D604:E604"/>
    <mergeCell ref="D605:E605"/>
    <mergeCell ref="D606:E606"/>
    <mergeCell ref="D597:E597"/>
    <mergeCell ref="D598:E598"/>
    <mergeCell ref="D599:E599"/>
    <mergeCell ref="D600:E600"/>
    <mergeCell ref="D601:E601"/>
    <mergeCell ref="D592:E592"/>
    <mergeCell ref="D593:E593"/>
    <mergeCell ref="F101:J102"/>
    <mergeCell ref="K101:O102"/>
    <mergeCell ref="P190:T191"/>
    <mergeCell ref="K190:O191"/>
    <mergeCell ref="F190:J191"/>
    <mergeCell ref="P101:T102"/>
    <mergeCell ref="D617:E617"/>
    <mergeCell ref="F368:J369"/>
    <mergeCell ref="F279:J280"/>
    <mergeCell ref="K279:O280"/>
    <mergeCell ref="P279:T280"/>
    <mergeCell ref="K368:O369"/>
    <mergeCell ref="P368:T369"/>
    <mergeCell ref="P457:T458"/>
    <mergeCell ref="K546:O547"/>
    <mergeCell ref="P546:T547"/>
    <mergeCell ref="D612:E612"/>
    <mergeCell ref="D613:E613"/>
    <mergeCell ref="D614:E614"/>
    <mergeCell ref="D615:E615"/>
    <mergeCell ref="D616:E616"/>
    <mergeCell ref="D607:E607"/>
    <mergeCell ref="D608:E608"/>
    <mergeCell ref="D609:E609"/>
    <mergeCell ref="D594:E594"/>
    <mergeCell ref="D595:E595"/>
    <mergeCell ref="D596:E596"/>
    <mergeCell ref="D587:E587"/>
    <mergeCell ref="D588:E588"/>
    <mergeCell ref="D589:E589"/>
    <mergeCell ref="D590:E590"/>
    <mergeCell ref="D591:E591"/>
    <mergeCell ref="D582:E582"/>
    <mergeCell ref="D583:E583"/>
    <mergeCell ref="D584:E584"/>
    <mergeCell ref="D585:E585"/>
    <mergeCell ref="D586:E586"/>
    <mergeCell ref="D577:E577"/>
    <mergeCell ref="D578:E578"/>
    <mergeCell ref="D579:E579"/>
    <mergeCell ref="D580:E580"/>
    <mergeCell ref="D581:E581"/>
    <mergeCell ref="D572:E572"/>
    <mergeCell ref="D573:E573"/>
    <mergeCell ref="D574:E574"/>
    <mergeCell ref="D575:E575"/>
    <mergeCell ref="D576:E576"/>
    <mergeCell ref="D567:E567"/>
    <mergeCell ref="D568:E568"/>
    <mergeCell ref="D569:E569"/>
    <mergeCell ref="D570:E570"/>
    <mergeCell ref="D571:E571"/>
    <mergeCell ref="D562:E562"/>
    <mergeCell ref="D563:E563"/>
    <mergeCell ref="D564:E564"/>
    <mergeCell ref="D565:E565"/>
    <mergeCell ref="D566:E566"/>
    <mergeCell ref="D557:E557"/>
    <mergeCell ref="D558:E558"/>
    <mergeCell ref="D559:E559"/>
    <mergeCell ref="D560:E560"/>
    <mergeCell ref="D561:E561"/>
    <mergeCell ref="D552:E552"/>
    <mergeCell ref="D553:E553"/>
    <mergeCell ref="D554:E554"/>
    <mergeCell ref="D555:E555"/>
    <mergeCell ref="D556:E556"/>
    <mergeCell ref="C546:C548"/>
    <mergeCell ref="D546:E548"/>
    <mergeCell ref="D549:E549"/>
    <mergeCell ref="D550:E550"/>
    <mergeCell ref="D551:E551"/>
    <mergeCell ref="D525:E525"/>
    <mergeCell ref="D526:E526"/>
    <mergeCell ref="D527:E527"/>
    <mergeCell ref="D528:E528"/>
    <mergeCell ref="C539:D540"/>
    <mergeCell ref="D520:E520"/>
    <mergeCell ref="D521:E521"/>
    <mergeCell ref="D522:E522"/>
    <mergeCell ref="D523:E523"/>
    <mergeCell ref="D524:E524"/>
    <mergeCell ref="D515:E515"/>
    <mergeCell ref="D516:E516"/>
    <mergeCell ref="D517:E517"/>
    <mergeCell ref="D518:E518"/>
    <mergeCell ref="D519:E519"/>
    <mergeCell ref="D510:E510"/>
    <mergeCell ref="D511:E511"/>
    <mergeCell ref="D512:E512"/>
    <mergeCell ref="D513:E513"/>
    <mergeCell ref="D514:E514"/>
    <mergeCell ref="D505:E505"/>
    <mergeCell ref="D506:E506"/>
    <mergeCell ref="D507:E507"/>
    <mergeCell ref="D508:E508"/>
    <mergeCell ref="D509:E509"/>
    <mergeCell ref="D500:E500"/>
    <mergeCell ref="D501:E501"/>
    <mergeCell ref="D502:E502"/>
    <mergeCell ref="D503:E503"/>
    <mergeCell ref="D504:E504"/>
    <mergeCell ref="D495:E495"/>
    <mergeCell ref="D496:E496"/>
    <mergeCell ref="D497:E497"/>
    <mergeCell ref="D498:E498"/>
    <mergeCell ref="D499:E499"/>
    <mergeCell ref="D490:E490"/>
    <mergeCell ref="D491:E491"/>
    <mergeCell ref="D492:E492"/>
    <mergeCell ref="D493:E493"/>
    <mergeCell ref="D494:E494"/>
    <mergeCell ref="D485:E485"/>
    <mergeCell ref="D486:E486"/>
    <mergeCell ref="D487:E487"/>
    <mergeCell ref="D488:E488"/>
    <mergeCell ref="D489:E489"/>
    <mergeCell ref="D480:E480"/>
    <mergeCell ref="D481:E481"/>
    <mergeCell ref="D482:E482"/>
    <mergeCell ref="D483:E483"/>
    <mergeCell ref="D484:E484"/>
    <mergeCell ref="D475:E475"/>
    <mergeCell ref="D476:E476"/>
    <mergeCell ref="D477:E477"/>
    <mergeCell ref="D478:E478"/>
    <mergeCell ref="D479:E479"/>
    <mergeCell ref="D470:E470"/>
    <mergeCell ref="D471:E471"/>
    <mergeCell ref="D472:E472"/>
    <mergeCell ref="D473:E473"/>
    <mergeCell ref="D474:E474"/>
    <mergeCell ref="D465:E465"/>
    <mergeCell ref="D466:E466"/>
    <mergeCell ref="D467:E467"/>
    <mergeCell ref="D468:E468"/>
    <mergeCell ref="D469:E469"/>
    <mergeCell ref="D460:E460"/>
    <mergeCell ref="D461:E461"/>
    <mergeCell ref="D462:E462"/>
    <mergeCell ref="D463:E463"/>
    <mergeCell ref="D464:E464"/>
    <mergeCell ref="D437:E437"/>
    <mergeCell ref="D438:E438"/>
    <mergeCell ref="D439:E439"/>
    <mergeCell ref="C450:D451"/>
    <mergeCell ref="C457:C459"/>
    <mergeCell ref="D457:E459"/>
    <mergeCell ref="D432:E432"/>
    <mergeCell ref="D433:E433"/>
    <mergeCell ref="D434:E434"/>
    <mergeCell ref="D435:E435"/>
    <mergeCell ref="D436:E436"/>
    <mergeCell ref="D427:E427"/>
    <mergeCell ref="D428:E428"/>
    <mergeCell ref="D429:E429"/>
    <mergeCell ref="D430:E430"/>
    <mergeCell ref="D431:E431"/>
    <mergeCell ref="D422:E422"/>
    <mergeCell ref="D423:E423"/>
    <mergeCell ref="D424:E424"/>
    <mergeCell ref="D425:E425"/>
    <mergeCell ref="D426:E426"/>
    <mergeCell ref="D417:E417"/>
    <mergeCell ref="D418:E418"/>
    <mergeCell ref="D419:E419"/>
    <mergeCell ref="D420:E420"/>
    <mergeCell ref="D421:E421"/>
    <mergeCell ref="D412:E412"/>
    <mergeCell ref="D413:E413"/>
    <mergeCell ref="D414:E414"/>
    <mergeCell ref="D415:E415"/>
    <mergeCell ref="D416:E416"/>
    <mergeCell ref="D407:E407"/>
    <mergeCell ref="D408:E408"/>
    <mergeCell ref="D409:E409"/>
    <mergeCell ref="D410:E410"/>
    <mergeCell ref="D411:E411"/>
    <mergeCell ref="D402:E402"/>
    <mergeCell ref="D403:E403"/>
    <mergeCell ref="D404:E404"/>
    <mergeCell ref="D405:E405"/>
    <mergeCell ref="D406:E406"/>
    <mergeCell ref="D397:E397"/>
    <mergeCell ref="D398:E398"/>
    <mergeCell ref="D399:E399"/>
    <mergeCell ref="D400:E400"/>
    <mergeCell ref="D401:E401"/>
    <mergeCell ref="D392:E392"/>
    <mergeCell ref="D393:E393"/>
    <mergeCell ref="D394:E394"/>
    <mergeCell ref="D395:E395"/>
    <mergeCell ref="D396:E396"/>
    <mergeCell ref="D387:E387"/>
    <mergeCell ref="D388:E388"/>
    <mergeCell ref="D389:E389"/>
    <mergeCell ref="D390:E390"/>
    <mergeCell ref="D391:E391"/>
    <mergeCell ref="D382:E382"/>
    <mergeCell ref="D383:E383"/>
    <mergeCell ref="D384:E384"/>
    <mergeCell ref="D385:E385"/>
    <mergeCell ref="D386:E386"/>
    <mergeCell ref="D377:E377"/>
    <mergeCell ref="D378:E378"/>
    <mergeCell ref="D379:E379"/>
    <mergeCell ref="D380:E380"/>
    <mergeCell ref="D381:E381"/>
    <mergeCell ref="D372:E372"/>
    <mergeCell ref="D373:E373"/>
    <mergeCell ref="D374:E374"/>
    <mergeCell ref="D375:E375"/>
    <mergeCell ref="D376:E376"/>
    <mergeCell ref="D350:E350"/>
    <mergeCell ref="C361:D362"/>
    <mergeCell ref="C368:C370"/>
    <mergeCell ref="D368:D370"/>
    <mergeCell ref="D371:E371"/>
    <mergeCell ref="D345:E345"/>
    <mergeCell ref="D346:E346"/>
    <mergeCell ref="D347:E347"/>
    <mergeCell ref="D348:E348"/>
    <mergeCell ref="D349:E349"/>
    <mergeCell ref="D340:E340"/>
    <mergeCell ref="D341:E341"/>
    <mergeCell ref="D342:E342"/>
    <mergeCell ref="D343:E343"/>
    <mergeCell ref="D344:E344"/>
    <mergeCell ref="D335:E335"/>
    <mergeCell ref="D336:E336"/>
    <mergeCell ref="D337:E337"/>
    <mergeCell ref="D338:E338"/>
    <mergeCell ref="D339:E339"/>
    <mergeCell ref="D330:E330"/>
    <mergeCell ref="D331:E331"/>
    <mergeCell ref="D332:E332"/>
    <mergeCell ref="D333:E333"/>
    <mergeCell ref="D334:E334"/>
    <mergeCell ref="D325:E325"/>
    <mergeCell ref="D326:E326"/>
    <mergeCell ref="D327:E327"/>
    <mergeCell ref="D328:E328"/>
    <mergeCell ref="D329:E329"/>
    <mergeCell ref="D320:E320"/>
    <mergeCell ref="D321:E321"/>
    <mergeCell ref="D322:E322"/>
    <mergeCell ref="D323:E323"/>
    <mergeCell ref="D324:E324"/>
    <mergeCell ref="D315:E315"/>
    <mergeCell ref="D316:E316"/>
    <mergeCell ref="D317:E317"/>
    <mergeCell ref="D318:E318"/>
    <mergeCell ref="D319:E319"/>
    <mergeCell ref="D310:E310"/>
    <mergeCell ref="D311:E311"/>
    <mergeCell ref="D312:E312"/>
    <mergeCell ref="D313:E313"/>
    <mergeCell ref="D314:E314"/>
    <mergeCell ref="D305:E305"/>
    <mergeCell ref="D306:E306"/>
    <mergeCell ref="D307:E307"/>
    <mergeCell ref="D308:E308"/>
    <mergeCell ref="D309:E309"/>
    <mergeCell ref="D300:E300"/>
    <mergeCell ref="D301:E301"/>
    <mergeCell ref="D302:E302"/>
    <mergeCell ref="D303:E303"/>
    <mergeCell ref="D304:E304"/>
    <mergeCell ref="D295:E295"/>
    <mergeCell ref="D296:E296"/>
    <mergeCell ref="D297:E297"/>
    <mergeCell ref="D298:E298"/>
    <mergeCell ref="D299:E299"/>
    <mergeCell ref="D290:E290"/>
    <mergeCell ref="D291:E291"/>
    <mergeCell ref="D292:E292"/>
    <mergeCell ref="D293:E293"/>
    <mergeCell ref="D294:E294"/>
    <mergeCell ref="D285:E285"/>
    <mergeCell ref="D286:E286"/>
    <mergeCell ref="D287:E287"/>
    <mergeCell ref="D288:E288"/>
    <mergeCell ref="D289:E289"/>
    <mergeCell ref="C279:C281"/>
    <mergeCell ref="D279:E281"/>
    <mergeCell ref="D282:E282"/>
    <mergeCell ref="D283:E283"/>
    <mergeCell ref="D284:E284"/>
    <mergeCell ref="D258:E258"/>
    <mergeCell ref="D259:E259"/>
    <mergeCell ref="D260:E260"/>
    <mergeCell ref="D261:E261"/>
    <mergeCell ref="C272:D273"/>
    <mergeCell ref="D253:E253"/>
    <mergeCell ref="D254:E254"/>
    <mergeCell ref="D255:E255"/>
    <mergeCell ref="D256:E256"/>
    <mergeCell ref="D257:E257"/>
    <mergeCell ref="D248:E248"/>
    <mergeCell ref="D249:E249"/>
    <mergeCell ref="D250:E250"/>
    <mergeCell ref="D251:E251"/>
    <mergeCell ref="D252:E252"/>
    <mergeCell ref="D243:E243"/>
    <mergeCell ref="D244:E244"/>
    <mergeCell ref="D245:E245"/>
    <mergeCell ref="D246:E246"/>
    <mergeCell ref="D247:E247"/>
    <mergeCell ref="D238:E238"/>
    <mergeCell ref="D239:E239"/>
    <mergeCell ref="D240:E240"/>
    <mergeCell ref="D241:E241"/>
    <mergeCell ref="D242:E242"/>
    <mergeCell ref="D233:E233"/>
    <mergeCell ref="D234:E234"/>
    <mergeCell ref="D235:E235"/>
    <mergeCell ref="D236:E236"/>
    <mergeCell ref="D237:E237"/>
    <mergeCell ref="D228:E228"/>
    <mergeCell ref="D229:E229"/>
    <mergeCell ref="D230:E230"/>
    <mergeCell ref="D231:E231"/>
    <mergeCell ref="D232:E232"/>
    <mergeCell ref="D223:E223"/>
    <mergeCell ref="D224:E224"/>
    <mergeCell ref="D225:E225"/>
    <mergeCell ref="D226:E226"/>
    <mergeCell ref="D227:E227"/>
    <mergeCell ref="D218:E218"/>
    <mergeCell ref="D219:E219"/>
    <mergeCell ref="D220:E220"/>
    <mergeCell ref="D221:E221"/>
    <mergeCell ref="D222:E222"/>
    <mergeCell ref="D213:E213"/>
    <mergeCell ref="D214:E214"/>
    <mergeCell ref="D215:E215"/>
    <mergeCell ref="D216:E216"/>
    <mergeCell ref="D217:E217"/>
    <mergeCell ref="D208:E208"/>
    <mergeCell ref="D209:E209"/>
    <mergeCell ref="D210:E210"/>
    <mergeCell ref="D211:E211"/>
    <mergeCell ref="D212:E212"/>
    <mergeCell ref="D203:E203"/>
    <mergeCell ref="D204:E204"/>
    <mergeCell ref="D205:E205"/>
    <mergeCell ref="D206:E206"/>
    <mergeCell ref="D207:E207"/>
    <mergeCell ref="D198:E198"/>
    <mergeCell ref="D199:E199"/>
    <mergeCell ref="D200:E200"/>
    <mergeCell ref="D201:E201"/>
    <mergeCell ref="D202:E202"/>
    <mergeCell ref="D193:E193"/>
    <mergeCell ref="D194:E194"/>
    <mergeCell ref="D195:E195"/>
    <mergeCell ref="D196:E196"/>
    <mergeCell ref="D197:E197"/>
    <mergeCell ref="D171:E171"/>
    <mergeCell ref="D172:E172"/>
    <mergeCell ref="C183:D184"/>
    <mergeCell ref="C190:C192"/>
    <mergeCell ref="D190:E192"/>
    <mergeCell ref="D166:E166"/>
    <mergeCell ref="D167:E167"/>
    <mergeCell ref="D168:E168"/>
    <mergeCell ref="D169:E169"/>
    <mergeCell ref="D170:E170"/>
    <mergeCell ref="D161:E161"/>
    <mergeCell ref="D162:E162"/>
    <mergeCell ref="D163:E163"/>
    <mergeCell ref="D164:E164"/>
    <mergeCell ref="D165:E165"/>
    <mergeCell ref="D156:E156"/>
    <mergeCell ref="D157:E157"/>
    <mergeCell ref="D158:E158"/>
    <mergeCell ref="D159:E159"/>
    <mergeCell ref="D160:E160"/>
    <mergeCell ref="D151:E151"/>
    <mergeCell ref="D152:E152"/>
    <mergeCell ref="D153:E153"/>
    <mergeCell ref="D154:E154"/>
    <mergeCell ref="D155:E155"/>
    <mergeCell ref="D146:E146"/>
    <mergeCell ref="D147:E147"/>
    <mergeCell ref="D148:E148"/>
    <mergeCell ref="D149:E149"/>
    <mergeCell ref="D150:E150"/>
    <mergeCell ref="D141:E141"/>
    <mergeCell ref="D142:E142"/>
    <mergeCell ref="D143:E143"/>
    <mergeCell ref="D144:E144"/>
    <mergeCell ref="D145:E145"/>
    <mergeCell ref="D136:E136"/>
    <mergeCell ref="D137:E137"/>
    <mergeCell ref="D138:E138"/>
    <mergeCell ref="D139:E139"/>
    <mergeCell ref="D140:E140"/>
    <mergeCell ref="D111:E111"/>
    <mergeCell ref="D112:E112"/>
    <mergeCell ref="D113:E113"/>
    <mergeCell ref="D131:E131"/>
    <mergeCell ref="D132:E132"/>
    <mergeCell ref="D133:E133"/>
    <mergeCell ref="D134:E134"/>
    <mergeCell ref="D135:E135"/>
    <mergeCell ref="D114:E114"/>
    <mergeCell ref="D115:E115"/>
    <mergeCell ref="D126:E126"/>
    <mergeCell ref="D127:E127"/>
    <mergeCell ref="D128:E128"/>
    <mergeCell ref="D129:E129"/>
    <mergeCell ref="D130:E130"/>
    <mergeCell ref="D121:E121"/>
    <mergeCell ref="D122:E122"/>
    <mergeCell ref="D123:E123"/>
    <mergeCell ref="D124:E124"/>
    <mergeCell ref="D125:E125"/>
    <mergeCell ref="C719:F720"/>
    <mergeCell ref="C49:F50"/>
    <mergeCell ref="C66:F67"/>
    <mergeCell ref="G3:I4"/>
    <mergeCell ref="C628:F629"/>
    <mergeCell ref="D105:E105"/>
    <mergeCell ref="D106:E106"/>
    <mergeCell ref="D107:E107"/>
    <mergeCell ref="D108:E108"/>
    <mergeCell ref="D109:E109"/>
    <mergeCell ref="D110:E110"/>
    <mergeCell ref="G12:I13"/>
    <mergeCell ref="C15:D16"/>
    <mergeCell ref="C32:D33"/>
    <mergeCell ref="G86:H87"/>
    <mergeCell ref="C93:D94"/>
    <mergeCell ref="C101:C103"/>
    <mergeCell ref="D101:E103"/>
    <mergeCell ref="D104:E104"/>
    <mergeCell ref="D116:E116"/>
    <mergeCell ref="D117:E117"/>
    <mergeCell ref="D118:E118"/>
    <mergeCell ref="D119:E119"/>
    <mergeCell ref="D120:E120"/>
  </mergeCells>
  <printOptions/>
  <pageMargins left="0.7" right="0.7" top="0.787401575" bottom="0.7874015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theme="6" tint="-0.24997000396251678"/>
  </sheetPr>
  <dimension ref="A1:AD789"/>
  <sheetViews>
    <sheetView workbookViewId="0" topLeftCell="C156">
      <selection activeCell="P190" sqref="P190"/>
    </sheetView>
  </sheetViews>
  <sheetFormatPr defaultColWidth="11.421875" defaultRowHeight="11.25" customHeight="1"/>
  <cols>
    <col min="1" max="1" width="2.140625" style="1" customWidth="1"/>
    <col min="2" max="29" width="11.421875" style="1" customWidth="1"/>
    <col min="30" max="30" width="2.140625" style="1" customWidth="1"/>
    <col min="31" max="16384" width="11.421875" style="1" customWidth="1"/>
  </cols>
  <sheetData>
    <row r="1" spans="1:30" ht="11.25" customHeight="1">
      <c r="A1" s="88"/>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row>
    <row r="2" spans="1:30" s="120" customFormat="1" ht="11.25" customHeight="1">
      <c r="A2" s="88"/>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8"/>
    </row>
    <row r="3" spans="1:30" s="120" customFormat="1" ht="11.25" customHeight="1">
      <c r="A3" s="88"/>
      <c r="B3" s="82"/>
      <c r="C3" s="82"/>
      <c r="D3" s="82"/>
      <c r="E3" s="263" t="s">
        <v>283</v>
      </c>
      <c r="F3" s="263"/>
      <c r="G3" s="263"/>
      <c r="H3" s="263"/>
      <c r="I3" s="263"/>
      <c r="J3" s="263"/>
      <c r="K3" s="263"/>
      <c r="L3" s="263"/>
      <c r="M3" s="263"/>
      <c r="N3" s="263"/>
      <c r="O3" s="263"/>
      <c r="P3" s="82"/>
      <c r="Q3" s="82"/>
      <c r="R3" s="82"/>
      <c r="S3" s="82"/>
      <c r="T3" s="82"/>
      <c r="U3" s="82"/>
      <c r="V3" s="82"/>
      <c r="W3" s="82"/>
      <c r="X3" s="82"/>
      <c r="Y3" s="82"/>
      <c r="Z3" s="82"/>
      <c r="AA3" s="82"/>
      <c r="AB3" s="82"/>
      <c r="AC3" s="82"/>
      <c r="AD3" s="88"/>
    </row>
    <row r="4" spans="1:30" s="120" customFormat="1" ht="11.25" customHeight="1">
      <c r="A4" s="88"/>
      <c r="B4" s="82"/>
      <c r="C4" s="82"/>
      <c r="D4" s="82"/>
      <c r="E4" s="263"/>
      <c r="F4" s="263"/>
      <c r="G4" s="263"/>
      <c r="H4" s="263"/>
      <c r="I4" s="263"/>
      <c r="J4" s="263"/>
      <c r="K4" s="263"/>
      <c r="L4" s="263"/>
      <c r="M4" s="263"/>
      <c r="N4" s="263"/>
      <c r="O4" s="263"/>
      <c r="P4" s="82"/>
      <c r="Q4" s="82"/>
      <c r="R4" s="82"/>
      <c r="S4" s="82"/>
      <c r="T4" s="82"/>
      <c r="U4" s="82"/>
      <c r="V4" s="82"/>
      <c r="W4" s="82"/>
      <c r="X4" s="82"/>
      <c r="Y4" s="82"/>
      <c r="Z4" s="82"/>
      <c r="AA4" s="82"/>
      <c r="AB4" s="82"/>
      <c r="AC4" s="82"/>
      <c r="AD4" s="88"/>
    </row>
    <row r="5" spans="1:30" s="120" customFormat="1" ht="11.25" customHeight="1">
      <c r="A5" s="88"/>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8"/>
    </row>
    <row r="6" spans="1:30" s="120" customFormat="1" ht="11.25" customHeight="1">
      <c r="A6" s="88"/>
      <c r="B6" s="82"/>
      <c r="C6" s="82"/>
      <c r="D6" s="82"/>
      <c r="E6" s="82" t="s">
        <v>281</v>
      </c>
      <c r="F6" s="82"/>
      <c r="G6" s="82"/>
      <c r="H6" s="82"/>
      <c r="I6" s="82"/>
      <c r="J6" s="82"/>
      <c r="K6" s="82"/>
      <c r="L6" s="82"/>
      <c r="M6" s="82"/>
      <c r="N6" s="82"/>
      <c r="O6" s="82"/>
      <c r="P6" s="82"/>
      <c r="Q6" s="82"/>
      <c r="R6" s="82"/>
      <c r="S6" s="82"/>
      <c r="T6" s="82"/>
      <c r="U6" s="82"/>
      <c r="V6" s="82"/>
      <c r="W6" s="82"/>
      <c r="X6" s="82"/>
      <c r="Y6" s="82"/>
      <c r="Z6" s="82"/>
      <c r="AA6" s="82"/>
      <c r="AB6" s="82"/>
      <c r="AC6" s="82"/>
      <c r="AD6" s="88"/>
    </row>
    <row r="7" spans="1:30" s="120" customFormat="1" ht="11.25" customHeight="1">
      <c r="A7" s="88"/>
      <c r="B7" s="82"/>
      <c r="C7" s="82"/>
      <c r="D7" s="82"/>
      <c r="E7" s="82" t="s">
        <v>280</v>
      </c>
      <c r="F7" s="82"/>
      <c r="G7" s="82"/>
      <c r="H7" s="82"/>
      <c r="I7" s="82"/>
      <c r="J7" s="82"/>
      <c r="K7" s="82"/>
      <c r="L7" s="82"/>
      <c r="M7" s="82"/>
      <c r="N7" s="82"/>
      <c r="O7" s="82"/>
      <c r="P7" s="82"/>
      <c r="Q7" s="82"/>
      <c r="R7" s="82"/>
      <c r="S7" s="82"/>
      <c r="T7" s="82"/>
      <c r="U7" s="82"/>
      <c r="V7" s="82"/>
      <c r="W7" s="82"/>
      <c r="X7" s="82"/>
      <c r="Y7" s="82"/>
      <c r="Z7" s="82"/>
      <c r="AA7" s="82"/>
      <c r="AB7" s="82"/>
      <c r="AC7" s="82"/>
      <c r="AD7" s="88"/>
    </row>
    <row r="8" spans="1:30" s="120" customFormat="1" ht="11.25" customHeight="1">
      <c r="A8" s="88"/>
      <c r="B8" s="82"/>
      <c r="C8" s="82"/>
      <c r="D8" s="82"/>
      <c r="E8" s="82" t="s">
        <v>288</v>
      </c>
      <c r="F8" s="82"/>
      <c r="G8" s="82"/>
      <c r="H8" s="82"/>
      <c r="I8" s="82"/>
      <c r="J8" s="82"/>
      <c r="K8" s="82"/>
      <c r="L8" s="82"/>
      <c r="M8" s="82"/>
      <c r="N8" s="82"/>
      <c r="O8" s="82"/>
      <c r="P8" s="82"/>
      <c r="Q8" s="82"/>
      <c r="R8" s="82"/>
      <c r="S8" s="82"/>
      <c r="T8" s="82"/>
      <c r="U8" s="82"/>
      <c r="V8" s="82"/>
      <c r="W8" s="82"/>
      <c r="X8" s="82"/>
      <c r="Y8" s="82"/>
      <c r="Z8" s="82"/>
      <c r="AA8" s="82"/>
      <c r="AB8" s="82"/>
      <c r="AC8" s="82"/>
      <c r="AD8" s="88"/>
    </row>
    <row r="9" spans="1:30" s="120" customFormat="1" ht="11.25" customHeight="1">
      <c r="A9" s="88"/>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8"/>
    </row>
    <row r="10" spans="1:30" ht="11.25" customHeight="1" thickBot="1">
      <c r="A10" s="88"/>
      <c r="B10" s="82"/>
      <c r="C10" s="82"/>
      <c r="D10" s="82"/>
      <c r="E10" s="82"/>
      <c r="F10" s="82"/>
      <c r="G10" s="236" t="s">
        <v>29</v>
      </c>
      <c r="H10" s="236"/>
      <c r="I10" s="236"/>
      <c r="J10" s="236"/>
      <c r="K10" s="82"/>
      <c r="L10" s="82"/>
      <c r="M10" s="82"/>
      <c r="N10" s="82"/>
      <c r="O10" s="82"/>
      <c r="P10" s="82"/>
      <c r="Q10" s="82"/>
      <c r="R10" s="82"/>
      <c r="S10" s="82"/>
      <c r="T10" s="82"/>
      <c r="U10" s="82"/>
      <c r="V10" s="82"/>
      <c r="W10" s="82"/>
      <c r="X10" s="82"/>
      <c r="Y10" s="82"/>
      <c r="Z10" s="82"/>
      <c r="AA10" s="82"/>
      <c r="AB10" s="82"/>
      <c r="AC10" s="82"/>
      <c r="AD10" s="88"/>
    </row>
    <row r="11" spans="1:30" ht="11.25" customHeight="1" thickBot="1" thickTop="1">
      <c r="A11" s="88"/>
      <c r="B11" s="82"/>
      <c r="C11" s="82"/>
      <c r="D11" s="82"/>
      <c r="E11" s="82"/>
      <c r="F11" s="82"/>
      <c r="G11" s="236"/>
      <c r="H11" s="236"/>
      <c r="I11" s="236"/>
      <c r="J11" s="236"/>
      <c r="K11" s="82"/>
      <c r="L11" s="82"/>
      <c r="M11" s="82"/>
      <c r="N11" s="82"/>
      <c r="O11" s="82"/>
      <c r="P11" s="82"/>
      <c r="Q11" s="82"/>
      <c r="R11" s="82"/>
      <c r="S11" s="82"/>
      <c r="T11" s="82"/>
      <c r="U11" s="82"/>
      <c r="V11" s="82"/>
      <c r="W11" s="82"/>
      <c r="X11" s="82"/>
      <c r="Y11" s="82"/>
      <c r="Z11" s="82"/>
      <c r="AA11" s="82"/>
      <c r="AB11" s="82"/>
      <c r="AC11" s="82"/>
      <c r="AD11" s="88"/>
    </row>
    <row r="12" spans="1:30" ht="11.25" customHeight="1" thickTop="1">
      <c r="A12" s="88"/>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8"/>
    </row>
    <row r="13" spans="1:30" ht="11.25" customHeight="1">
      <c r="A13" s="88"/>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8"/>
    </row>
    <row r="14" spans="1:30" ht="11.25" customHeight="1">
      <c r="A14" s="88"/>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8"/>
    </row>
    <row r="15" spans="1:30" ht="11.25" customHeight="1">
      <c r="A15" s="88"/>
      <c r="B15" s="82"/>
      <c r="C15" s="82"/>
      <c r="D15" s="82"/>
      <c r="E15" s="82"/>
      <c r="F15" s="82"/>
      <c r="G15" s="82"/>
      <c r="H15" s="82"/>
      <c r="I15" s="82"/>
      <c r="J15" s="82"/>
      <c r="K15" s="82"/>
      <c r="L15" s="129"/>
      <c r="M15" s="129"/>
      <c r="N15" s="129"/>
      <c r="O15" s="82"/>
      <c r="P15" s="82"/>
      <c r="Q15" s="82"/>
      <c r="R15" s="82"/>
      <c r="S15" s="82"/>
      <c r="T15" s="82"/>
      <c r="U15" s="82"/>
      <c r="V15" s="82"/>
      <c r="W15" s="82"/>
      <c r="X15" s="82"/>
      <c r="Y15" s="82"/>
      <c r="Z15" s="82"/>
      <c r="AA15" s="82"/>
      <c r="AB15" s="82"/>
      <c r="AC15" s="82"/>
      <c r="AD15" s="88"/>
    </row>
    <row r="16" spans="1:30" ht="11.25" customHeight="1">
      <c r="A16" s="88"/>
      <c r="B16" s="82"/>
      <c r="C16" s="82"/>
      <c r="D16" s="82" t="s">
        <v>275</v>
      </c>
      <c r="E16" s="82"/>
      <c r="F16" s="82"/>
      <c r="G16" s="82"/>
      <c r="H16" s="82"/>
      <c r="I16" s="82"/>
      <c r="J16" s="82" t="s">
        <v>274</v>
      </c>
      <c r="K16" s="82"/>
      <c r="L16" s="129"/>
      <c r="M16" s="129"/>
      <c r="N16" s="129"/>
      <c r="O16" s="82"/>
      <c r="P16" s="82"/>
      <c r="Q16" s="82"/>
      <c r="R16" s="82"/>
      <c r="S16" s="82"/>
      <c r="T16" s="82"/>
      <c r="U16" s="82"/>
      <c r="V16" s="82"/>
      <c r="W16" s="82"/>
      <c r="X16" s="82"/>
      <c r="Y16" s="82"/>
      <c r="Z16" s="82"/>
      <c r="AA16" s="82"/>
      <c r="AB16" s="82"/>
      <c r="AC16" s="82"/>
      <c r="AD16" s="88"/>
    </row>
    <row r="17" spans="1:30" ht="11.25" customHeight="1">
      <c r="A17" s="88"/>
      <c r="B17" s="82"/>
      <c r="C17" s="82"/>
      <c r="D17" s="82"/>
      <c r="E17" s="82"/>
      <c r="F17" s="82"/>
      <c r="G17" s="82"/>
      <c r="H17" s="82"/>
      <c r="I17" s="82"/>
      <c r="J17" s="82"/>
      <c r="K17" s="82"/>
      <c r="L17" s="129"/>
      <c r="M17" s="129"/>
      <c r="N17" s="129"/>
      <c r="O17" s="82"/>
      <c r="P17" s="82"/>
      <c r="Q17" s="82"/>
      <c r="R17" s="82"/>
      <c r="S17" s="82"/>
      <c r="T17" s="82"/>
      <c r="U17" s="82"/>
      <c r="V17" s="82"/>
      <c r="W17" s="82"/>
      <c r="X17" s="82"/>
      <c r="Y17" s="82"/>
      <c r="Z17" s="82"/>
      <c r="AA17" s="82"/>
      <c r="AB17" s="82"/>
      <c r="AC17" s="82"/>
      <c r="AD17" s="88"/>
    </row>
    <row r="18" spans="1:30" ht="11.25" customHeight="1">
      <c r="A18" s="88"/>
      <c r="B18" s="82"/>
      <c r="C18" s="82"/>
      <c r="D18" s="21" t="str">
        <f>_xlfn.IFERROR(UTDATA!N46/INNDATA!M16,"")</f>
        <v/>
      </c>
      <c r="E18" s="82"/>
      <c r="F18" s="130"/>
      <c r="G18" s="130"/>
      <c r="H18" s="82"/>
      <c r="I18" s="82"/>
      <c r="J18" s="38">
        <f>'Oljeforbruk- INN'!CZ5</f>
        <v>2210.089850519048</v>
      </c>
      <c r="K18" s="130"/>
      <c r="L18" s="129"/>
      <c r="M18" s="129"/>
      <c r="N18" s="129"/>
      <c r="O18" s="82"/>
      <c r="P18" s="82"/>
      <c r="Q18" s="82"/>
      <c r="R18" s="82"/>
      <c r="S18" s="82"/>
      <c r="T18" s="82"/>
      <c r="U18" s="82"/>
      <c r="V18" s="82"/>
      <c r="W18" s="82"/>
      <c r="X18" s="82"/>
      <c r="Y18" s="82"/>
      <c r="Z18" s="82"/>
      <c r="AA18" s="82"/>
      <c r="AB18" s="82"/>
      <c r="AC18" s="82"/>
      <c r="AD18" s="88"/>
    </row>
    <row r="19" spans="1:30" ht="11.25" customHeight="1">
      <c r="A19" s="88"/>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8"/>
    </row>
    <row r="20" spans="1:30" ht="11.25" customHeight="1">
      <c r="A20" s="88"/>
      <c r="B20" s="82"/>
      <c r="C20" s="82"/>
      <c r="D20" s="82"/>
      <c r="E20" s="82"/>
      <c r="F20" s="82"/>
      <c r="G20" s="82"/>
      <c r="H20" s="82"/>
      <c r="I20" s="82"/>
      <c r="J20" s="82"/>
      <c r="K20" s="82"/>
      <c r="L20" s="172"/>
      <c r="M20" s="172"/>
      <c r="N20" s="172"/>
      <c r="O20" s="172"/>
      <c r="P20" s="82"/>
      <c r="Q20" s="82"/>
      <c r="R20" s="82"/>
      <c r="S20" s="82"/>
      <c r="T20" s="82"/>
      <c r="U20" s="82"/>
      <c r="V20" s="82"/>
      <c r="W20" s="82"/>
      <c r="X20" s="82"/>
      <c r="Y20" s="82"/>
      <c r="Z20" s="82"/>
      <c r="AA20" s="82"/>
      <c r="AB20" s="82"/>
      <c r="AC20" s="82"/>
      <c r="AD20" s="88"/>
    </row>
    <row r="21" spans="1:30" ht="11.25" customHeight="1">
      <c r="A21" s="88"/>
      <c r="B21" s="82"/>
      <c r="C21" s="82"/>
      <c r="D21" s="82" t="s">
        <v>282</v>
      </c>
      <c r="E21" s="82"/>
      <c r="F21" s="82"/>
      <c r="G21" s="82"/>
      <c r="H21" s="82"/>
      <c r="I21" s="82"/>
      <c r="J21" s="82" t="s">
        <v>333</v>
      </c>
      <c r="K21" s="82"/>
      <c r="L21" s="172"/>
      <c r="M21" s="172"/>
      <c r="N21" s="172"/>
      <c r="O21" s="172"/>
      <c r="P21" s="82"/>
      <c r="Q21" s="82"/>
      <c r="R21" s="82"/>
      <c r="S21" s="82"/>
      <c r="T21" s="82"/>
      <c r="U21" s="82"/>
      <c r="V21" s="82"/>
      <c r="W21" s="82"/>
      <c r="X21" s="82"/>
      <c r="Y21" s="82"/>
      <c r="Z21" s="82"/>
      <c r="AA21" s="82"/>
      <c r="AB21" s="82"/>
      <c r="AC21" s="82"/>
      <c r="AD21" s="88"/>
    </row>
    <row r="22" spans="1:30" ht="11.25" customHeight="1">
      <c r="A22" s="88"/>
      <c r="B22" s="82"/>
      <c r="C22" s="82"/>
      <c r="D22" s="82"/>
      <c r="E22" s="82"/>
      <c r="F22" s="82"/>
      <c r="G22" s="82"/>
      <c r="H22" s="82"/>
      <c r="I22" s="82"/>
      <c r="J22" s="82"/>
      <c r="K22" s="82"/>
      <c r="L22" s="172"/>
      <c r="M22" s="172"/>
      <c r="N22" s="172"/>
      <c r="O22" s="172"/>
      <c r="P22" s="82"/>
      <c r="Q22" s="82"/>
      <c r="R22" s="82"/>
      <c r="S22" s="82"/>
      <c r="T22" s="82"/>
      <c r="U22" s="82"/>
      <c r="V22" s="82"/>
      <c r="W22" s="82"/>
      <c r="X22" s="82"/>
      <c r="Y22" s="82"/>
      <c r="Z22" s="82"/>
      <c r="AA22" s="82"/>
      <c r="AB22" s="82"/>
      <c r="AC22" s="82"/>
      <c r="AD22" s="88"/>
    </row>
    <row r="23" spans="1:30" ht="11.25" customHeight="1">
      <c r="A23" s="88"/>
      <c r="B23" s="82"/>
      <c r="C23" s="82"/>
      <c r="D23" s="178" t="str">
        <f>_xlfn.IFERROR(UTDATA!N46/INNDATA!C23,"")</f>
        <v/>
      </c>
      <c r="E23" s="82"/>
      <c r="F23" s="82"/>
      <c r="G23" s="82"/>
      <c r="H23" s="82"/>
      <c r="I23" s="82"/>
      <c r="J23" s="178">
        <f>'Oljeforbruk- INN'!AL5</f>
        <v>0.300115907038377</v>
      </c>
      <c r="K23" s="82"/>
      <c r="L23" s="172"/>
      <c r="M23" s="172"/>
      <c r="N23" s="172"/>
      <c r="O23" s="172"/>
      <c r="P23" s="82"/>
      <c r="Q23" s="82"/>
      <c r="R23" s="82"/>
      <c r="S23" s="82"/>
      <c r="T23" s="82"/>
      <c r="U23" s="82"/>
      <c r="V23" s="82"/>
      <c r="W23" s="82"/>
      <c r="X23" s="82"/>
      <c r="Y23" s="82"/>
      <c r="Z23" s="82"/>
      <c r="AA23" s="82"/>
      <c r="AB23" s="82"/>
      <c r="AC23" s="82"/>
      <c r="AD23" s="88"/>
    </row>
    <row r="24" spans="1:30" ht="11.25" customHeight="1">
      <c r="A24" s="88"/>
      <c r="B24" s="82"/>
      <c r="C24" s="82"/>
      <c r="D24" s="82"/>
      <c r="E24" s="82"/>
      <c r="F24" s="82"/>
      <c r="G24" s="82"/>
      <c r="H24" s="82"/>
      <c r="I24" s="82"/>
      <c r="J24" s="82"/>
      <c r="K24" s="82"/>
      <c r="L24" s="172"/>
      <c r="M24" s="172"/>
      <c r="N24" s="172"/>
      <c r="O24" s="172"/>
      <c r="P24" s="82"/>
      <c r="Q24" s="82"/>
      <c r="R24" s="82"/>
      <c r="S24" s="82"/>
      <c r="T24" s="82"/>
      <c r="U24" s="82"/>
      <c r="V24" s="82"/>
      <c r="W24" s="82"/>
      <c r="X24" s="82"/>
      <c r="Y24" s="82"/>
      <c r="Z24" s="82"/>
      <c r="AA24" s="82"/>
      <c r="AB24" s="82"/>
      <c r="AC24" s="82"/>
      <c r="AD24" s="88"/>
    </row>
    <row r="25" spans="1:30" ht="11.25" customHeight="1">
      <c r="A25" s="88"/>
      <c r="B25" s="82"/>
      <c r="C25" s="82"/>
      <c r="D25" s="82"/>
      <c r="E25" s="82"/>
      <c r="F25" s="82"/>
      <c r="G25" s="82"/>
      <c r="H25" s="82"/>
      <c r="I25" s="82"/>
      <c r="J25" s="82"/>
      <c r="K25" s="82"/>
      <c r="L25" s="172"/>
      <c r="M25" s="172"/>
      <c r="N25" s="172"/>
      <c r="O25" s="172"/>
      <c r="P25" s="82"/>
      <c r="Q25" s="82"/>
      <c r="R25" s="82"/>
      <c r="S25" s="82"/>
      <c r="T25" s="82"/>
      <c r="U25" s="82"/>
      <c r="V25" s="82"/>
      <c r="W25" s="82"/>
      <c r="X25" s="82"/>
      <c r="Y25" s="82"/>
      <c r="Z25" s="82"/>
      <c r="AA25" s="82"/>
      <c r="AB25" s="82"/>
      <c r="AC25" s="82"/>
      <c r="AD25" s="88"/>
    </row>
    <row r="26" spans="1:30" ht="11.25" customHeight="1">
      <c r="A26" s="88"/>
      <c r="B26" s="82"/>
      <c r="C26" s="82"/>
      <c r="D26" s="82"/>
      <c r="E26" s="82"/>
      <c r="F26" s="82"/>
      <c r="G26" s="82"/>
      <c r="H26" s="82"/>
      <c r="I26" s="82"/>
      <c r="J26" s="82"/>
      <c r="K26" s="82"/>
      <c r="L26" s="172"/>
      <c r="M26" s="172"/>
      <c r="N26" s="172"/>
      <c r="O26" s="172"/>
      <c r="P26" s="82"/>
      <c r="Q26" s="82"/>
      <c r="R26" s="82"/>
      <c r="S26" s="82"/>
      <c r="T26" s="82"/>
      <c r="U26" s="82"/>
      <c r="V26" s="82"/>
      <c r="W26" s="82"/>
      <c r="X26" s="82"/>
      <c r="Y26" s="82"/>
      <c r="Z26" s="82"/>
      <c r="AA26" s="82"/>
      <c r="AB26" s="82"/>
      <c r="AC26" s="82"/>
      <c r="AD26" s="88"/>
    </row>
    <row r="27" spans="1:30" ht="11.25" customHeight="1">
      <c r="A27" s="88"/>
      <c r="B27" s="82"/>
      <c r="C27" s="82"/>
      <c r="D27" s="82" t="s">
        <v>277</v>
      </c>
      <c r="E27" s="82"/>
      <c r="F27" s="82"/>
      <c r="G27" s="82"/>
      <c r="H27" s="82"/>
      <c r="I27" s="82"/>
      <c r="J27" s="82" t="s">
        <v>277</v>
      </c>
      <c r="K27" s="82"/>
      <c r="L27" s="172"/>
      <c r="M27" s="172"/>
      <c r="N27" s="172"/>
      <c r="O27" s="172"/>
      <c r="P27" s="82"/>
      <c r="Q27" s="82"/>
      <c r="R27" s="82"/>
      <c r="S27" s="82"/>
      <c r="T27" s="82"/>
      <c r="U27" s="82"/>
      <c r="V27" s="82"/>
      <c r="W27" s="82"/>
      <c r="X27" s="82"/>
      <c r="Y27" s="82"/>
      <c r="Z27" s="82"/>
      <c r="AA27" s="82"/>
      <c r="AB27" s="82"/>
      <c r="AC27" s="82"/>
      <c r="AD27" s="88"/>
    </row>
    <row r="28" spans="1:30" ht="11.25" customHeight="1">
      <c r="A28" s="88"/>
      <c r="B28" s="82"/>
      <c r="C28" s="82"/>
      <c r="D28" s="82"/>
      <c r="E28" s="82"/>
      <c r="F28" s="82"/>
      <c r="G28" s="82"/>
      <c r="H28" s="82"/>
      <c r="I28" s="82"/>
      <c r="J28" s="82"/>
      <c r="K28" s="82"/>
      <c r="L28" s="172"/>
      <c r="M28" s="172"/>
      <c r="N28" s="172"/>
      <c r="O28" s="172"/>
      <c r="P28" s="82"/>
      <c r="Q28" s="82"/>
      <c r="R28" s="82"/>
      <c r="S28" s="82"/>
      <c r="T28" s="82"/>
      <c r="U28" s="82"/>
      <c r="V28" s="82"/>
      <c r="W28" s="82"/>
      <c r="X28" s="82"/>
      <c r="Y28" s="82"/>
      <c r="Z28" s="82"/>
      <c r="AA28" s="82"/>
      <c r="AB28" s="82"/>
      <c r="AC28" s="82"/>
      <c r="AD28" s="88"/>
    </row>
    <row r="29" spans="1:30" ht="11.25" customHeight="1">
      <c r="A29" s="88"/>
      <c r="B29" s="82"/>
      <c r="C29" s="82"/>
      <c r="D29" s="40" t="str">
        <f>_xlfn.IFERROR(SQRT((D18-J18)^2),"")</f>
        <v/>
      </c>
      <c r="E29" s="82" t="str">
        <f>_xlfn.IFERROR(IF((D18-J18)&gt;0,"liter olje mer per døgn","liter olje mindre per døgn"),"")</f>
        <v/>
      </c>
      <c r="F29" s="82"/>
      <c r="G29" s="82"/>
      <c r="H29" s="82"/>
      <c r="I29" s="82"/>
      <c r="J29" s="181" t="str">
        <f>_xlfn.IFERROR(SQRT((D23-J23)^2),"")</f>
        <v/>
      </c>
      <c r="K29" s="82" t="str">
        <f>_xlfn.IFERROR(IF((D23-J23)&gt;0,"liter olje mer per kg fisk","liter olje mindre per kg fisk"),"")</f>
        <v/>
      </c>
      <c r="L29" s="172"/>
      <c r="M29" s="172"/>
      <c r="N29" s="172"/>
      <c r="O29" s="172"/>
      <c r="P29" s="82"/>
      <c r="Q29" s="82"/>
      <c r="R29" s="82"/>
      <c r="S29" s="82"/>
      <c r="T29" s="82"/>
      <c r="U29" s="82"/>
      <c r="V29" s="82"/>
      <c r="W29" s="82"/>
      <c r="X29" s="82"/>
      <c r="Y29" s="82"/>
      <c r="Z29" s="82"/>
      <c r="AA29" s="82"/>
      <c r="AB29" s="82"/>
      <c r="AC29" s="82"/>
      <c r="AD29" s="88"/>
    </row>
    <row r="30" spans="1:30" ht="11.25" customHeight="1">
      <c r="A30" s="88"/>
      <c r="B30" s="82"/>
      <c r="C30" s="82"/>
      <c r="D30" s="82"/>
      <c r="E30" s="82"/>
      <c r="F30" s="82"/>
      <c r="G30" s="82"/>
      <c r="H30" s="82"/>
      <c r="I30" s="82"/>
      <c r="J30" s="82"/>
      <c r="K30" s="82"/>
      <c r="L30" s="172"/>
      <c r="M30" s="172"/>
      <c r="N30" s="172"/>
      <c r="O30" s="172"/>
      <c r="P30" s="82"/>
      <c r="Q30" s="82"/>
      <c r="R30" s="82"/>
      <c r="S30" s="82"/>
      <c r="T30" s="82"/>
      <c r="U30" s="82"/>
      <c r="V30" s="82"/>
      <c r="W30" s="82"/>
      <c r="X30" s="82"/>
      <c r="Y30" s="82"/>
      <c r="Z30" s="82"/>
      <c r="AA30" s="82"/>
      <c r="AB30" s="82"/>
      <c r="AC30" s="82"/>
      <c r="AD30" s="88"/>
    </row>
    <row r="31" spans="1:30" ht="11.25" customHeight="1">
      <c r="A31" s="88"/>
      <c r="B31" s="82"/>
      <c r="C31" s="82"/>
      <c r="D31" s="82" t="str">
        <f>_xlfn.IFERROR(IF((D18-J18)&gt;0,"Hvilket koster eksempelfartøyet","Hvilket sparer eksempelfartøyet for"),"")</f>
        <v/>
      </c>
      <c r="E31" s="82"/>
      <c r="F31" s="82"/>
      <c r="G31" s="82"/>
      <c r="H31" s="82"/>
      <c r="I31" s="82"/>
      <c r="J31" s="82" t="str">
        <f>_xlfn.IFERROR(IF((D23-J23)&gt;0,"Hvilket koster eksempelfartøyet","Hvilket sparer eksempelfartøyet for"),"")</f>
        <v/>
      </c>
      <c r="K31" s="82"/>
      <c r="L31" s="172"/>
      <c r="M31" s="172"/>
      <c r="N31" s="172"/>
      <c r="O31" s="172"/>
      <c r="P31" s="82"/>
      <c r="Q31" s="82"/>
      <c r="R31" s="82"/>
      <c r="S31" s="82"/>
      <c r="T31" s="82"/>
      <c r="U31" s="82"/>
      <c r="V31" s="82"/>
      <c r="W31" s="82"/>
      <c r="X31" s="82"/>
      <c r="Y31" s="82"/>
      <c r="Z31" s="82"/>
      <c r="AA31" s="82"/>
      <c r="AB31" s="82"/>
      <c r="AC31" s="82"/>
      <c r="AD31" s="88"/>
    </row>
    <row r="32" spans="1:30" ht="11.25" customHeight="1">
      <c r="A32" s="88"/>
      <c r="B32" s="82"/>
      <c r="C32" s="82"/>
      <c r="D32" s="82"/>
      <c r="E32" s="82"/>
      <c r="F32" s="82"/>
      <c r="G32" s="82"/>
      <c r="H32" s="82"/>
      <c r="I32" s="82"/>
      <c r="J32" s="82"/>
      <c r="K32" s="82"/>
      <c r="L32" s="172"/>
      <c r="M32" s="172"/>
      <c r="N32" s="172"/>
      <c r="O32" s="172"/>
      <c r="P32" s="82"/>
      <c r="Q32" s="82"/>
      <c r="R32" s="82"/>
      <c r="S32" s="82"/>
      <c r="T32" s="82"/>
      <c r="U32" s="82"/>
      <c r="V32" s="82"/>
      <c r="W32" s="82"/>
      <c r="X32" s="82"/>
      <c r="Y32" s="82"/>
      <c r="Z32" s="82"/>
      <c r="AA32" s="82"/>
      <c r="AB32" s="82"/>
      <c r="AC32" s="82"/>
      <c r="AD32" s="88"/>
    </row>
    <row r="33" spans="1:30" ht="11.25" customHeight="1">
      <c r="A33" s="88"/>
      <c r="B33" s="82"/>
      <c r="C33" s="82"/>
      <c r="D33" s="179" t="str">
        <f>_xlfn.IFERROR(D29*INNDATA!C28*INNDATA!M16,"")</f>
        <v/>
      </c>
      <c r="E33" s="82" t="s">
        <v>37</v>
      </c>
      <c r="F33" s="82"/>
      <c r="G33" s="82"/>
      <c r="H33" s="82"/>
      <c r="I33" s="82"/>
      <c r="J33" s="179" t="str">
        <f>_xlfn.IFERROR(J29*INNDATA!C23*INNDATA!C28,"")</f>
        <v/>
      </c>
      <c r="K33" s="82" t="s">
        <v>278</v>
      </c>
      <c r="L33" s="172"/>
      <c r="M33" s="172"/>
      <c r="N33" s="172"/>
      <c r="O33" s="172"/>
      <c r="P33" s="82"/>
      <c r="Q33" s="82"/>
      <c r="R33" s="82"/>
      <c r="S33" s="82"/>
      <c r="T33" s="82"/>
      <c r="U33" s="82"/>
      <c r="V33" s="82"/>
      <c r="W33" s="82"/>
      <c r="X33" s="82"/>
      <c r="Y33" s="82"/>
      <c r="Z33" s="82"/>
      <c r="AA33" s="82"/>
      <c r="AB33" s="82"/>
      <c r="AC33" s="82"/>
      <c r="AD33" s="88"/>
    </row>
    <row r="34" spans="1:30" ht="11.25" customHeight="1">
      <c r="A34" s="88"/>
      <c r="B34" s="82"/>
      <c r="C34" s="82"/>
      <c r="D34" s="82"/>
      <c r="E34" s="82"/>
      <c r="F34" s="82"/>
      <c r="G34" s="82"/>
      <c r="H34" s="82"/>
      <c r="I34" s="82"/>
      <c r="J34" s="82"/>
      <c r="K34" s="82"/>
      <c r="L34" s="172"/>
      <c r="M34" s="172"/>
      <c r="N34" s="172"/>
      <c r="O34" s="172"/>
      <c r="P34" s="82"/>
      <c r="Q34" s="82"/>
      <c r="R34" s="82"/>
      <c r="S34" s="82"/>
      <c r="T34" s="82"/>
      <c r="U34" s="82"/>
      <c r="V34" s="82"/>
      <c r="W34" s="82"/>
      <c r="X34" s="82"/>
      <c r="Y34" s="82"/>
      <c r="Z34" s="82"/>
      <c r="AA34" s="82"/>
      <c r="AB34" s="82"/>
      <c r="AC34" s="82"/>
      <c r="AD34" s="88"/>
    </row>
    <row r="35" spans="1:30" ht="11.25" customHeight="1">
      <c r="A35" s="88"/>
      <c r="B35" s="82"/>
      <c r="C35" s="82"/>
      <c r="D35" s="82"/>
      <c r="E35" s="82"/>
      <c r="F35" s="82"/>
      <c r="G35" s="82"/>
      <c r="H35" s="82"/>
      <c r="I35" s="82"/>
      <c r="J35" s="82"/>
      <c r="K35" s="82"/>
      <c r="L35" s="172"/>
      <c r="M35" s="172"/>
      <c r="N35" s="172"/>
      <c r="O35" s="172"/>
      <c r="P35" s="82"/>
      <c r="Q35" s="82"/>
      <c r="R35" s="82"/>
      <c r="S35" s="82"/>
      <c r="T35" s="82"/>
      <c r="U35" s="82"/>
      <c r="V35" s="82"/>
      <c r="W35" s="82"/>
      <c r="X35" s="82"/>
      <c r="Y35" s="82"/>
      <c r="Z35" s="82"/>
      <c r="AA35" s="82"/>
      <c r="AB35" s="82"/>
      <c r="AC35" s="82"/>
      <c r="AD35" s="88"/>
    </row>
    <row r="36" spans="1:30" ht="11.25" customHeight="1">
      <c r="A36" s="88"/>
      <c r="B36" s="82"/>
      <c r="C36" s="82"/>
      <c r="D36" s="82"/>
      <c r="E36" s="82"/>
      <c r="F36" s="82"/>
      <c r="G36" s="82"/>
      <c r="H36" s="82"/>
      <c r="I36" s="82"/>
      <c r="J36" s="82"/>
      <c r="K36" s="82"/>
      <c r="L36" s="172"/>
      <c r="M36" s="172"/>
      <c r="N36" s="172"/>
      <c r="O36" s="172"/>
      <c r="P36" s="82"/>
      <c r="Q36" s="82"/>
      <c r="R36" s="82"/>
      <c r="S36" s="82"/>
      <c r="T36" s="82"/>
      <c r="U36" s="82"/>
      <c r="V36" s="82"/>
      <c r="W36" s="82"/>
      <c r="X36" s="82"/>
      <c r="Y36" s="82"/>
      <c r="Z36" s="82"/>
      <c r="AA36" s="82"/>
      <c r="AB36" s="82"/>
      <c r="AC36" s="82"/>
      <c r="AD36" s="88"/>
    </row>
    <row r="37" spans="1:30" s="120" customFormat="1" ht="11.25" customHeight="1">
      <c r="A37" s="88"/>
      <c r="B37" s="82"/>
      <c r="C37" s="82"/>
      <c r="D37" s="82"/>
      <c r="E37" s="82"/>
      <c r="F37" s="82"/>
      <c r="G37" s="82"/>
      <c r="H37" s="82"/>
      <c r="I37" s="82"/>
      <c r="J37" s="82"/>
      <c r="K37" s="82"/>
      <c r="L37" s="172"/>
      <c r="M37" s="172"/>
      <c r="N37" s="172"/>
      <c r="O37" s="172"/>
      <c r="P37" s="82"/>
      <c r="Q37" s="82"/>
      <c r="R37" s="82"/>
      <c r="S37" s="82"/>
      <c r="T37" s="82"/>
      <c r="U37" s="82"/>
      <c r="V37" s="82"/>
      <c r="W37" s="82"/>
      <c r="X37" s="82"/>
      <c r="Y37" s="82"/>
      <c r="Z37" s="82"/>
      <c r="AA37" s="82"/>
      <c r="AB37" s="82"/>
      <c r="AC37" s="82"/>
      <c r="AD37" s="88"/>
    </row>
    <row r="38" spans="1:30" s="120" customFormat="1" ht="11.25" customHeight="1">
      <c r="A38" s="88"/>
      <c r="B38" s="82"/>
      <c r="C38" s="82"/>
      <c r="D38" s="82"/>
      <c r="E38" s="82"/>
      <c r="F38" s="82"/>
      <c r="G38" s="82"/>
      <c r="H38" s="82"/>
      <c r="I38" s="82"/>
      <c r="J38" s="82"/>
      <c r="K38" s="82"/>
      <c r="L38" s="172"/>
      <c r="M38" s="172"/>
      <c r="N38" s="172"/>
      <c r="O38" s="172"/>
      <c r="P38" s="82"/>
      <c r="Q38" s="82"/>
      <c r="R38" s="82"/>
      <c r="S38" s="82"/>
      <c r="T38" s="82"/>
      <c r="U38" s="82"/>
      <c r="V38" s="82"/>
      <c r="W38" s="82"/>
      <c r="X38" s="82"/>
      <c r="Y38" s="82"/>
      <c r="Z38" s="82"/>
      <c r="AA38" s="82"/>
      <c r="AB38" s="82"/>
      <c r="AC38" s="82"/>
      <c r="AD38" s="88"/>
    </row>
    <row r="39" spans="1:30" s="120" customFormat="1" ht="11.25" customHeight="1">
      <c r="A39" s="88"/>
      <c r="B39" s="82"/>
      <c r="C39" s="82"/>
      <c r="D39" s="82"/>
      <c r="E39" s="82"/>
      <c r="F39" s="82"/>
      <c r="G39" s="82"/>
      <c r="H39" s="82"/>
      <c r="I39" s="82"/>
      <c r="J39" s="82"/>
      <c r="K39" s="82"/>
      <c r="L39" s="172"/>
      <c r="M39" s="172"/>
      <c r="N39" s="172"/>
      <c r="O39" s="172"/>
      <c r="P39" s="82"/>
      <c r="Q39" s="82"/>
      <c r="R39" s="82"/>
      <c r="S39" s="82"/>
      <c r="T39" s="82"/>
      <c r="U39" s="82"/>
      <c r="V39" s="82"/>
      <c r="W39" s="82"/>
      <c r="X39" s="82"/>
      <c r="Y39" s="82"/>
      <c r="Z39" s="82"/>
      <c r="AA39" s="82"/>
      <c r="AB39" s="82"/>
      <c r="AC39" s="82"/>
      <c r="AD39" s="88"/>
    </row>
    <row r="40" spans="1:30" s="120" customFormat="1" ht="11.25" customHeight="1">
      <c r="A40" s="88"/>
      <c r="B40" s="82"/>
      <c r="C40" s="82"/>
      <c r="D40" s="82"/>
      <c r="E40" s="82"/>
      <c r="F40" s="82"/>
      <c r="G40" s="82"/>
      <c r="H40" s="82"/>
      <c r="I40" s="82"/>
      <c r="J40" s="82"/>
      <c r="K40" s="82"/>
      <c r="L40" s="172"/>
      <c r="M40" s="172"/>
      <c r="N40" s="172"/>
      <c r="O40" s="172"/>
      <c r="P40" s="82"/>
      <c r="Q40" s="82"/>
      <c r="R40" s="82"/>
      <c r="S40" s="82"/>
      <c r="T40" s="82"/>
      <c r="U40" s="82"/>
      <c r="V40" s="82"/>
      <c r="W40" s="82"/>
      <c r="X40" s="82"/>
      <c r="Y40" s="82"/>
      <c r="Z40" s="82"/>
      <c r="AA40" s="82"/>
      <c r="AB40" s="82"/>
      <c r="AC40" s="82"/>
      <c r="AD40" s="88"/>
    </row>
    <row r="41" spans="1:30" s="120" customFormat="1" ht="11.25" customHeight="1">
      <c r="A41" s="88"/>
      <c r="B41" s="82"/>
      <c r="C41" s="82"/>
      <c r="D41" s="82"/>
      <c r="E41" s="82"/>
      <c r="F41" s="82"/>
      <c r="G41" s="82"/>
      <c r="H41" s="82"/>
      <c r="I41" s="82"/>
      <c r="J41" s="82"/>
      <c r="K41" s="82"/>
      <c r="L41" s="172"/>
      <c r="M41" s="172"/>
      <c r="N41" s="172"/>
      <c r="O41" s="172"/>
      <c r="P41" s="82"/>
      <c r="Q41" s="82"/>
      <c r="R41" s="82"/>
      <c r="S41" s="82"/>
      <c r="T41" s="82"/>
      <c r="U41" s="82"/>
      <c r="V41" s="82"/>
      <c r="W41" s="82"/>
      <c r="X41" s="82"/>
      <c r="Y41" s="82"/>
      <c r="Z41" s="82"/>
      <c r="AA41" s="82"/>
      <c r="AB41" s="82"/>
      <c r="AC41" s="82"/>
      <c r="AD41" s="88"/>
    </row>
    <row r="42" spans="1:30" s="120" customFormat="1" ht="11.25" customHeight="1">
      <c r="A42" s="88"/>
      <c r="B42" s="82"/>
      <c r="C42" s="82"/>
      <c r="D42" s="82"/>
      <c r="E42" s="82"/>
      <c r="F42" s="82"/>
      <c r="G42" s="82"/>
      <c r="H42" s="82"/>
      <c r="I42" s="82"/>
      <c r="J42" s="82"/>
      <c r="K42" s="82"/>
      <c r="L42" s="172"/>
      <c r="M42" s="172"/>
      <c r="N42" s="172"/>
      <c r="O42" s="172"/>
      <c r="P42" s="82"/>
      <c r="Q42" s="82"/>
      <c r="R42" s="82"/>
      <c r="S42" s="82"/>
      <c r="T42" s="82"/>
      <c r="U42" s="82"/>
      <c r="V42" s="82"/>
      <c r="W42" s="82"/>
      <c r="X42" s="82"/>
      <c r="Y42" s="82"/>
      <c r="Z42" s="82"/>
      <c r="AA42" s="82"/>
      <c r="AB42" s="82"/>
      <c r="AC42" s="82"/>
      <c r="AD42" s="88"/>
    </row>
    <row r="43" spans="1:30" s="120" customFormat="1" ht="11.25" customHeight="1">
      <c r="A43" s="88"/>
      <c r="B43" s="82"/>
      <c r="C43" s="82"/>
      <c r="D43" s="82"/>
      <c r="E43" s="82"/>
      <c r="F43" s="82"/>
      <c r="G43" s="82"/>
      <c r="H43" s="82"/>
      <c r="I43" s="82"/>
      <c r="J43" s="82"/>
      <c r="K43" s="82"/>
      <c r="L43" s="172"/>
      <c r="M43" s="172"/>
      <c r="N43" s="172"/>
      <c r="O43" s="172"/>
      <c r="P43" s="82"/>
      <c r="Q43" s="82"/>
      <c r="R43" s="82"/>
      <c r="S43" s="82"/>
      <c r="T43" s="82"/>
      <c r="U43" s="82"/>
      <c r="V43" s="82"/>
      <c r="W43" s="82"/>
      <c r="X43" s="82"/>
      <c r="Y43" s="82"/>
      <c r="Z43" s="82"/>
      <c r="AA43" s="82"/>
      <c r="AB43" s="82"/>
      <c r="AC43" s="82"/>
      <c r="AD43" s="88"/>
    </row>
    <row r="44" spans="1:30" s="120" customFormat="1" ht="11.25" customHeight="1">
      <c r="A44" s="88"/>
      <c r="B44" s="82"/>
      <c r="C44" s="82"/>
      <c r="D44" s="82"/>
      <c r="E44" s="82"/>
      <c r="F44" s="82"/>
      <c r="G44" s="82"/>
      <c r="H44" s="82"/>
      <c r="I44" s="82"/>
      <c r="J44" s="82"/>
      <c r="K44" s="82"/>
      <c r="L44" s="172"/>
      <c r="M44" s="172"/>
      <c r="N44" s="172"/>
      <c r="O44" s="172"/>
      <c r="P44" s="82"/>
      <c r="Q44" s="82"/>
      <c r="R44" s="82"/>
      <c r="S44" s="82"/>
      <c r="T44" s="82"/>
      <c r="U44" s="82"/>
      <c r="V44" s="82"/>
      <c r="W44" s="82"/>
      <c r="X44" s="82"/>
      <c r="Y44" s="82"/>
      <c r="Z44" s="82"/>
      <c r="AA44" s="82"/>
      <c r="AB44" s="82"/>
      <c r="AC44" s="82"/>
      <c r="AD44" s="88"/>
    </row>
    <row r="45" spans="1:30" s="120" customFormat="1" ht="11.25" customHeight="1">
      <c r="A45" s="88"/>
      <c r="B45" s="82"/>
      <c r="C45" s="82"/>
      <c r="D45" s="82"/>
      <c r="E45" s="82"/>
      <c r="F45" s="82"/>
      <c r="G45" s="82"/>
      <c r="H45" s="82"/>
      <c r="I45" s="82"/>
      <c r="J45" s="82"/>
      <c r="K45" s="82"/>
      <c r="L45" s="172"/>
      <c r="M45" s="172"/>
      <c r="N45" s="172"/>
      <c r="O45" s="172"/>
      <c r="P45" s="82"/>
      <c r="Q45" s="82"/>
      <c r="R45" s="82"/>
      <c r="S45" s="82"/>
      <c r="T45" s="82"/>
      <c r="U45" s="82"/>
      <c r="V45" s="82"/>
      <c r="W45" s="82"/>
      <c r="X45" s="82"/>
      <c r="Y45" s="82"/>
      <c r="Z45" s="82"/>
      <c r="AA45" s="82"/>
      <c r="AB45" s="82"/>
      <c r="AC45" s="82"/>
      <c r="AD45" s="88"/>
    </row>
    <row r="46" spans="1:30" s="120" customFormat="1" ht="11.25" customHeight="1">
      <c r="A46" s="88"/>
      <c r="B46" s="82"/>
      <c r="C46" s="82"/>
      <c r="D46" s="82"/>
      <c r="E46" s="82"/>
      <c r="F46" s="82"/>
      <c r="G46" s="82"/>
      <c r="H46" s="82"/>
      <c r="I46" s="82"/>
      <c r="J46" s="82"/>
      <c r="K46" s="82"/>
      <c r="L46" s="172"/>
      <c r="M46" s="172"/>
      <c r="N46" s="172"/>
      <c r="O46" s="172"/>
      <c r="P46" s="82"/>
      <c r="Q46" s="82"/>
      <c r="R46" s="82"/>
      <c r="S46" s="82"/>
      <c r="T46" s="82"/>
      <c r="U46" s="82"/>
      <c r="V46" s="82"/>
      <c r="W46" s="82"/>
      <c r="X46" s="82"/>
      <c r="Y46" s="82"/>
      <c r="Z46" s="82"/>
      <c r="AA46" s="82"/>
      <c r="AB46" s="82"/>
      <c r="AC46" s="82"/>
      <c r="AD46" s="88"/>
    </row>
    <row r="47" spans="1:30" ht="11.25" customHeight="1">
      <c r="A47" s="88"/>
      <c r="B47" s="82"/>
      <c r="C47" s="82"/>
      <c r="D47" s="82"/>
      <c r="E47" s="82"/>
      <c r="F47" s="82"/>
      <c r="G47" s="82"/>
      <c r="H47" s="82"/>
      <c r="I47" s="82"/>
      <c r="J47" s="82"/>
      <c r="K47" s="82"/>
      <c r="L47" s="172"/>
      <c r="M47" s="172"/>
      <c r="N47" s="172"/>
      <c r="O47" s="172"/>
      <c r="P47" s="82"/>
      <c r="Q47" s="82"/>
      <c r="R47" s="82"/>
      <c r="S47" s="82"/>
      <c r="T47" s="82"/>
      <c r="U47" s="82"/>
      <c r="V47" s="82"/>
      <c r="W47" s="82"/>
      <c r="X47" s="82"/>
      <c r="Y47" s="82"/>
      <c r="Z47" s="82"/>
      <c r="AA47" s="82"/>
      <c r="AB47" s="82"/>
      <c r="AC47" s="82"/>
      <c r="AD47" s="88"/>
    </row>
    <row r="48" spans="1:30" ht="11.25" customHeight="1">
      <c r="A48" s="88"/>
      <c r="B48" s="82"/>
      <c r="C48" s="82"/>
      <c r="D48" s="82"/>
      <c r="E48" s="82"/>
      <c r="F48" s="82"/>
      <c r="G48" s="82"/>
      <c r="H48" s="82"/>
      <c r="I48" s="82"/>
      <c r="J48" s="82"/>
      <c r="K48" s="82"/>
      <c r="L48" s="172"/>
      <c r="M48" s="172"/>
      <c r="N48" s="172"/>
      <c r="O48" s="172"/>
      <c r="P48" s="82"/>
      <c r="Q48" s="82"/>
      <c r="R48" s="82"/>
      <c r="S48" s="82"/>
      <c r="T48" s="82"/>
      <c r="U48" s="82"/>
      <c r="V48" s="82"/>
      <c r="W48" s="82"/>
      <c r="X48" s="82"/>
      <c r="Y48" s="82"/>
      <c r="Z48" s="82"/>
      <c r="AA48" s="82"/>
      <c r="AB48" s="82"/>
      <c r="AC48" s="82"/>
      <c r="AD48" s="88"/>
    </row>
    <row r="49" spans="1:30" ht="11.25" customHeight="1">
      <c r="A49" s="88"/>
      <c r="B49" s="82"/>
      <c r="C49" s="82"/>
      <c r="D49" s="82"/>
      <c r="E49" s="82"/>
      <c r="F49" s="82"/>
      <c r="G49" s="82"/>
      <c r="H49" s="82"/>
      <c r="I49" s="82"/>
      <c r="J49" s="82"/>
      <c r="K49" s="82"/>
      <c r="L49" s="172"/>
      <c r="M49" s="172"/>
      <c r="N49" s="172"/>
      <c r="O49" s="172"/>
      <c r="P49" s="82"/>
      <c r="Q49" s="82"/>
      <c r="R49" s="82"/>
      <c r="S49" s="82"/>
      <c r="T49" s="82"/>
      <c r="U49" s="82"/>
      <c r="V49" s="82"/>
      <c r="W49" s="82"/>
      <c r="X49" s="82"/>
      <c r="Y49" s="82"/>
      <c r="Z49" s="82"/>
      <c r="AA49" s="82"/>
      <c r="AB49" s="82"/>
      <c r="AC49" s="82"/>
      <c r="AD49" s="88"/>
    </row>
    <row r="50" spans="1:30" ht="11.25" customHeight="1">
      <c r="A50" s="88"/>
      <c r="B50" s="82"/>
      <c r="C50" s="82"/>
      <c r="D50" s="82"/>
      <c r="E50" s="82"/>
      <c r="F50" s="82"/>
      <c r="G50" s="82"/>
      <c r="H50" s="82"/>
      <c r="I50" s="82"/>
      <c r="J50" s="82"/>
      <c r="K50" s="82"/>
      <c r="L50" s="172"/>
      <c r="M50" s="172"/>
      <c r="N50" s="172"/>
      <c r="O50" s="172"/>
      <c r="P50" s="82"/>
      <c r="Q50" s="82"/>
      <c r="R50" s="82"/>
      <c r="S50" s="82"/>
      <c r="T50" s="82"/>
      <c r="U50" s="82"/>
      <c r="V50" s="82"/>
      <c r="W50" s="82"/>
      <c r="X50" s="82"/>
      <c r="Y50" s="82"/>
      <c r="Z50" s="82"/>
      <c r="AA50" s="82"/>
      <c r="AB50" s="82"/>
      <c r="AC50" s="82"/>
      <c r="AD50" s="88"/>
    </row>
    <row r="51" spans="1:30" ht="11.25" customHeight="1">
      <c r="A51" s="88"/>
      <c r="B51" s="82"/>
      <c r="C51" s="82"/>
      <c r="D51" s="82"/>
      <c r="E51" s="82"/>
      <c r="F51" s="82"/>
      <c r="G51" s="82"/>
      <c r="H51" s="82"/>
      <c r="I51" s="82"/>
      <c r="J51" s="82"/>
      <c r="K51" s="82"/>
      <c r="L51" s="172"/>
      <c r="M51" s="172"/>
      <c r="N51" s="172"/>
      <c r="O51" s="172"/>
      <c r="P51" s="82"/>
      <c r="Q51" s="82"/>
      <c r="R51" s="82"/>
      <c r="S51" s="82"/>
      <c r="T51" s="82"/>
      <c r="U51" s="82"/>
      <c r="V51" s="82"/>
      <c r="W51" s="82"/>
      <c r="X51" s="82"/>
      <c r="Y51" s="82"/>
      <c r="Z51" s="82"/>
      <c r="AA51" s="82"/>
      <c r="AB51" s="82"/>
      <c r="AC51" s="82"/>
      <c r="AD51" s="88"/>
    </row>
    <row r="52" spans="1:30" ht="11.25" customHeight="1">
      <c r="A52" s="88"/>
      <c r="B52" s="82"/>
      <c r="C52" s="82"/>
      <c r="D52" s="82"/>
      <c r="E52" s="82"/>
      <c r="F52" s="82"/>
      <c r="G52" s="82"/>
      <c r="H52" s="82"/>
      <c r="I52" s="82"/>
      <c r="J52" s="82"/>
      <c r="K52" s="82"/>
      <c r="L52" s="172"/>
      <c r="M52" s="172"/>
      <c r="N52" s="172"/>
      <c r="O52" s="172"/>
      <c r="P52" s="82"/>
      <c r="Q52" s="82"/>
      <c r="R52" s="82"/>
      <c r="S52" s="82"/>
      <c r="T52" s="82"/>
      <c r="U52" s="82"/>
      <c r="V52" s="82"/>
      <c r="W52" s="82"/>
      <c r="X52" s="82"/>
      <c r="Y52" s="82"/>
      <c r="Z52" s="82"/>
      <c r="AA52" s="82"/>
      <c r="AB52" s="82"/>
      <c r="AC52" s="82"/>
      <c r="AD52" s="88"/>
    </row>
    <row r="53" spans="1:30" ht="11.25" customHeight="1">
      <c r="A53" s="88"/>
      <c r="B53" s="82"/>
      <c r="C53" s="82"/>
      <c r="D53" s="82"/>
      <c r="E53" s="82"/>
      <c r="F53" s="82"/>
      <c r="G53" s="82"/>
      <c r="H53" s="82"/>
      <c r="I53" s="82"/>
      <c r="J53" s="82"/>
      <c r="K53" s="82"/>
      <c r="L53" s="172"/>
      <c r="M53" s="172"/>
      <c r="N53" s="172"/>
      <c r="O53" s="172"/>
      <c r="P53" s="82"/>
      <c r="Q53" s="82"/>
      <c r="R53" s="82"/>
      <c r="S53" s="82"/>
      <c r="T53" s="82"/>
      <c r="U53" s="82"/>
      <c r="V53" s="82"/>
      <c r="W53" s="82"/>
      <c r="X53" s="82"/>
      <c r="Y53" s="82"/>
      <c r="Z53" s="82"/>
      <c r="AA53" s="82"/>
      <c r="AB53" s="82"/>
      <c r="AC53" s="82"/>
      <c r="AD53" s="88"/>
    </row>
    <row r="54" spans="1:30" ht="11.25" customHeight="1">
      <c r="A54" s="88"/>
      <c r="B54" s="82"/>
      <c r="C54" s="82"/>
      <c r="D54" s="82"/>
      <c r="E54" s="82"/>
      <c r="F54" s="82"/>
      <c r="G54" s="82"/>
      <c r="H54" s="82"/>
      <c r="I54" s="82"/>
      <c r="J54" s="82"/>
      <c r="K54" s="82"/>
      <c r="L54" s="172"/>
      <c r="M54" s="172"/>
      <c r="N54" s="172"/>
      <c r="O54" s="172"/>
      <c r="P54" s="82"/>
      <c r="Q54" s="82"/>
      <c r="R54" s="82"/>
      <c r="S54" s="82"/>
      <c r="T54" s="82"/>
      <c r="U54" s="82"/>
      <c r="V54" s="82"/>
      <c r="W54" s="82"/>
      <c r="X54" s="82"/>
      <c r="Y54" s="82"/>
      <c r="Z54" s="82"/>
      <c r="AA54" s="82"/>
      <c r="AB54" s="82"/>
      <c r="AC54" s="82"/>
      <c r="AD54" s="88"/>
    </row>
    <row r="55" spans="1:30" ht="11.25" customHeight="1">
      <c r="A55" s="88"/>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8"/>
    </row>
    <row r="56" spans="1:30" ht="11.25" customHeight="1">
      <c r="A56" s="88"/>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8"/>
    </row>
    <row r="57" spans="1:30" s="120" customFormat="1" ht="11.25" customHeight="1">
      <c r="A57" s="88"/>
      <c r="B57" s="82"/>
      <c r="C57" s="82"/>
      <c r="D57" s="82" t="s">
        <v>279</v>
      </c>
      <c r="E57" s="82"/>
      <c r="F57" s="82"/>
      <c r="G57" s="82"/>
      <c r="H57" s="82"/>
      <c r="I57" s="82"/>
      <c r="J57" s="82" t="s">
        <v>279</v>
      </c>
      <c r="K57" s="82"/>
      <c r="L57" s="82"/>
      <c r="M57" s="82"/>
      <c r="N57" s="82"/>
      <c r="O57" s="82"/>
      <c r="P57" s="82"/>
      <c r="Q57" s="82"/>
      <c r="R57" s="82"/>
      <c r="S57" s="82"/>
      <c r="T57" s="82"/>
      <c r="U57" s="82"/>
      <c r="V57" s="82"/>
      <c r="W57" s="82"/>
      <c r="X57" s="82"/>
      <c r="Y57" s="82"/>
      <c r="Z57" s="82"/>
      <c r="AA57" s="82"/>
      <c r="AB57" s="82"/>
      <c r="AC57" s="82"/>
      <c r="AD57" s="88"/>
    </row>
    <row r="58" spans="1:30" s="120" customFormat="1" ht="11.25" customHeight="1">
      <c r="A58" s="88"/>
      <c r="B58" s="82"/>
      <c r="C58" s="82"/>
      <c r="D58" s="145" t="str">
        <f>_xlfn.IFERROR((D29/J18),"")</f>
        <v/>
      </c>
      <c r="E58" s="82" t="str">
        <f>_xlfn.IFERROR(IF((D18-J18)&gt;0,"Mer olje per døgn","Mindre olje per døgn"),"")</f>
        <v/>
      </c>
      <c r="F58" s="82"/>
      <c r="G58" s="82"/>
      <c r="H58" s="82"/>
      <c r="I58" s="82"/>
      <c r="J58" s="145" t="str">
        <f>_xlfn.IFERROR((J29/J23),"")</f>
        <v/>
      </c>
      <c r="K58" s="82" t="str">
        <f>_xlfn.IFERROR(IF((D23-J23)&gt;0,"Mer olje per kg fangst","Mindre olje per kg fangst"),"")</f>
        <v/>
      </c>
      <c r="L58" s="82"/>
      <c r="M58" s="82"/>
      <c r="N58" s="82"/>
      <c r="O58" s="82"/>
      <c r="P58" s="82"/>
      <c r="Q58" s="82"/>
      <c r="R58" s="82"/>
      <c r="S58" s="82"/>
      <c r="T58" s="82"/>
      <c r="U58" s="82"/>
      <c r="V58" s="82"/>
      <c r="W58" s="82"/>
      <c r="X58" s="82"/>
      <c r="Y58" s="82"/>
      <c r="Z58" s="82"/>
      <c r="AA58" s="82"/>
      <c r="AB58" s="82"/>
      <c r="AC58" s="82"/>
      <c r="AD58" s="88"/>
    </row>
    <row r="59" spans="1:30" s="120" customFormat="1" ht="11.25" customHeight="1">
      <c r="A59" s="88"/>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8"/>
    </row>
    <row r="60" spans="1:30" s="120" customFormat="1" ht="11.25" customHeight="1">
      <c r="A60" s="88"/>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8"/>
    </row>
    <row r="61" spans="1:30" s="120" customFormat="1" ht="11.25" customHeight="1" thickBot="1">
      <c r="A61" s="88"/>
      <c r="B61" s="82"/>
      <c r="C61" s="82"/>
      <c r="D61" s="82"/>
      <c r="E61" s="82"/>
      <c r="F61" s="82"/>
      <c r="G61" s="236" t="s">
        <v>23</v>
      </c>
      <c r="H61" s="236"/>
      <c r="I61" s="82"/>
      <c r="J61" s="82"/>
      <c r="K61" s="82"/>
      <c r="L61" s="82"/>
      <c r="M61" s="82"/>
      <c r="N61" s="82"/>
      <c r="O61" s="82"/>
      <c r="P61" s="82"/>
      <c r="Q61" s="82"/>
      <c r="R61" s="82"/>
      <c r="S61" s="82"/>
      <c r="T61" s="82"/>
      <c r="U61" s="82"/>
      <c r="V61" s="82"/>
      <c r="W61" s="82"/>
      <c r="X61" s="82"/>
      <c r="Y61" s="82"/>
      <c r="Z61" s="82"/>
      <c r="AA61" s="82"/>
      <c r="AB61" s="82"/>
      <c r="AC61" s="82"/>
      <c r="AD61" s="88"/>
    </row>
    <row r="62" spans="1:30" s="120" customFormat="1" ht="11.25" customHeight="1" thickBot="1" thickTop="1">
      <c r="A62" s="88"/>
      <c r="B62" s="82"/>
      <c r="C62" s="82"/>
      <c r="D62" s="82"/>
      <c r="E62" s="82"/>
      <c r="F62" s="82"/>
      <c r="G62" s="236"/>
      <c r="H62" s="236"/>
      <c r="I62" s="82"/>
      <c r="J62" s="82"/>
      <c r="K62" s="82"/>
      <c r="L62" s="82"/>
      <c r="M62" s="82"/>
      <c r="N62" s="82"/>
      <c r="O62" s="82"/>
      <c r="P62" s="82"/>
      <c r="Q62" s="82"/>
      <c r="R62" s="82"/>
      <c r="S62" s="82"/>
      <c r="T62" s="82"/>
      <c r="U62" s="82"/>
      <c r="V62" s="82"/>
      <c r="W62" s="82"/>
      <c r="X62" s="82"/>
      <c r="Y62" s="82"/>
      <c r="Z62" s="82"/>
      <c r="AA62" s="82"/>
      <c r="AB62" s="82"/>
      <c r="AC62" s="82"/>
      <c r="AD62" s="88"/>
    </row>
    <row r="63" spans="1:30" s="120" customFormat="1" ht="11.25" customHeight="1" thickTop="1">
      <c r="A63" s="88"/>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8"/>
    </row>
    <row r="64" spans="1:30" s="120" customFormat="1" ht="11.25" customHeight="1">
      <c r="A64" s="88"/>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8"/>
    </row>
    <row r="65" spans="1:30" ht="11.25" customHeight="1">
      <c r="A65" s="88"/>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8"/>
    </row>
    <row r="66" spans="1:30" ht="11.25" customHeight="1" thickBot="1">
      <c r="A66" s="88"/>
      <c r="B66" s="82"/>
      <c r="C66" s="82"/>
      <c r="D66" s="235" t="s">
        <v>54</v>
      </c>
      <c r="E66" s="235"/>
      <c r="F66" s="235"/>
      <c r="G66" s="82"/>
      <c r="H66" s="82"/>
      <c r="I66" s="82"/>
      <c r="J66" s="82"/>
      <c r="K66" s="82"/>
      <c r="L66" s="82"/>
      <c r="M66" s="82"/>
      <c r="N66" s="82"/>
      <c r="O66" s="82"/>
      <c r="P66" s="82"/>
      <c r="Q66" s="82"/>
      <c r="R66" s="82"/>
      <c r="S66" s="82"/>
      <c r="T66" s="82"/>
      <c r="U66" s="82"/>
      <c r="V66" s="82"/>
      <c r="W66" s="82"/>
      <c r="X66" s="82"/>
      <c r="Y66" s="82"/>
      <c r="Z66" s="82"/>
      <c r="AA66" s="82"/>
      <c r="AB66" s="82"/>
      <c r="AC66" s="82"/>
      <c r="AD66" s="88"/>
    </row>
    <row r="67" spans="1:30" ht="11.25" customHeight="1" thickBot="1" thickTop="1">
      <c r="A67" s="88"/>
      <c r="B67" s="82"/>
      <c r="C67" s="82"/>
      <c r="D67" s="235"/>
      <c r="E67" s="235"/>
      <c r="F67" s="235"/>
      <c r="G67" s="82"/>
      <c r="H67" s="82"/>
      <c r="I67" s="82"/>
      <c r="J67" s="82"/>
      <c r="K67" s="82"/>
      <c r="L67" s="82"/>
      <c r="M67" s="82"/>
      <c r="N67" s="82"/>
      <c r="O67" s="82"/>
      <c r="P67" s="82"/>
      <c r="Q67" s="82"/>
      <c r="R67" s="82"/>
      <c r="S67" s="82"/>
      <c r="T67" s="82"/>
      <c r="U67" s="82"/>
      <c r="V67" s="82"/>
      <c r="W67" s="82"/>
      <c r="X67" s="82"/>
      <c r="Y67" s="82"/>
      <c r="Z67" s="82"/>
      <c r="AA67" s="82"/>
      <c r="AB67" s="82"/>
      <c r="AC67" s="82"/>
      <c r="AD67" s="88"/>
    </row>
    <row r="68" spans="1:30" ht="11.25" customHeight="1" thickTop="1">
      <c r="A68" s="88"/>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8"/>
    </row>
    <row r="69" spans="1:30" ht="11.25" customHeight="1">
      <c r="A69" s="88"/>
      <c r="B69" s="82"/>
      <c r="C69" s="82"/>
      <c r="D69" s="82" t="s">
        <v>284</v>
      </c>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8"/>
    </row>
    <row r="70" spans="1:30" ht="11.25" customHeight="1">
      <c r="A70" s="88"/>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8"/>
    </row>
    <row r="71" spans="1:30" ht="11.25" customHeight="1">
      <c r="A71" s="88"/>
      <c r="B71" s="82"/>
      <c r="C71" s="82"/>
      <c r="D71" s="82" t="s">
        <v>14</v>
      </c>
      <c r="E71" s="82"/>
      <c r="F71" s="82" t="s">
        <v>40</v>
      </c>
      <c r="G71" s="82"/>
      <c r="H71" s="82" t="s">
        <v>41</v>
      </c>
      <c r="I71" s="82"/>
      <c r="J71" s="82" t="s">
        <v>42</v>
      </c>
      <c r="K71" s="82"/>
      <c r="L71" s="82" t="s">
        <v>43</v>
      </c>
      <c r="M71" s="82"/>
      <c r="N71" s="82" t="s">
        <v>18</v>
      </c>
      <c r="O71" s="82"/>
      <c r="P71" s="82"/>
      <c r="Q71" s="82"/>
      <c r="R71" s="82"/>
      <c r="S71" s="82"/>
      <c r="T71" s="82"/>
      <c r="U71" s="82"/>
      <c r="V71" s="82"/>
      <c r="W71" s="82"/>
      <c r="X71" s="82"/>
      <c r="Y71" s="82"/>
      <c r="Z71" s="82"/>
      <c r="AA71" s="82"/>
      <c r="AB71" s="82"/>
      <c r="AC71" s="82"/>
      <c r="AD71" s="88"/>
    </row>
    <row r="72" spans="1:30" ht="11.25" customHeight="1">
      <c r="A72" s="88"/>
      <c r="B72" s="82"/>
      <c r="C72" s="82" t="s">
        <v>271</v>
      </c>
      <c r="D72" s="21">
        <f>INNDATA!C16</f>
        <v>0</v>
      </c>
      <c r="E72" s="82" t="s">
        <v>66</v>
      </c>
      <c r="F72" s="21">
        <f>INNDATA!E16</f>
        <v>0</v>
      </c>
      <c r="G72" s="82" t="s">
        <v>66</v>
      </c>
      <c r="H72" s="21">
        <f>INNDATA!G16</f>
        <v>0</v>
      </c>
      <c r="I72" s="82" t="s">
        <v>66</v>
      </c>
      <c r="J72" s="21">
        <f>INNDATA!I16</f>
        <v>0</v>
      </c>
      <c r="K72" s="82" t="s">
        <v>66</v>
      </c>
      <c r="L72" s="21">
        <f>INNDATA!K16</f>
        <v>0</v>
      </c>
      <c r="M72" s="82" t="s">
        <v>66</v>
      </c>
      <c r="N72" s="21">
        <f>INNDATA!M16</f>
        <v>0</v>
      </c>
      <c r="O72" s="82"/>
      <c r="P72" s="82"/>
      <c r="Q72" s="82"/>
      <c r="R72" s="82"/>
      <c r="S72" s="82"/>
      <c r="T72" s="82"/>
      <c r="U72" s="82"/>
      <c r="V72" s="82"/>
      <c r="W72" s="82"/>
      <c r="X72" s="82"/>
      <c r="Y72" s="82"/>
      <c r="Z72" s="82"/>
      <c r="AA72" s="82"/>
      <c r="AB72" s="82"/>
      <c r="AC72" s="82"/>
      <c r="AD72" s="88"/>
    </row>
    <row r="73" spans="1:30" ht="11.25" customHeight="1">
      <c r="A73" s="88"/>
      <c r="B73" s="82"/>
      <c r="C73" s="82" t="s">
        <v>272</v>
      </c>
      <c r="D73" s="39" t="str">
        <f>_xlfn.IFERROR((D72/N72),"")</f>
        <v/>
      </c>
      <c r="E73" s="82"/>
      <c r="F73" s="39" t="str">
        <f>_xlfn.IFERROR((F72/N72),"")</f>
        <v/>
      </c>
      <c r="G73" s="82"/>
      <c r="H73" s="39" t="str">
        <f>_xlfn.IFERROR((H72/N72),"")</f>
        <v/>
      </c>
      <c r="I73" s="82"/>
      <c r="J73" s="39" t="str">
        <f>_xlfn.IFERROR((J72/N72),"")</f>
        <v/>
      </c>
      <c r="K73" s="82"/>
      <c r="L73" s="39" t="str">
        <f>_xlfn.IFERROR((L72/N72),"")</f>
        <v/>
      </c>
      <c r="M73" s="82"/>
      <c r="N73"/>
      <c r="O73" s="82"/>
      <c r="P73" s="82"/>
      <c r="Q73" s="82"/>
      <c r="R73" s="82"/>
      <c r="S73" s="82"/>
      <c r="T73" s="82"/>
      <c r="U73" s="82"/>
      <c r="V73" s="82"/>
      <c r="W73" s="82"/>
      <c r="X73" s="82"/>
      <c r="Y73" s="82"/>
      <c r="Z73" s="82"/>
      <c r="AA73" s="82"/>
      <c r="AB73" s="82"/>
      <c r="AC73" s="82"/>
      <c r="AD73" s="88"/>
    </row>
    <row r="74" spans="1:30" ht="11.25" customHeight="1">
      <c r="A74" s="88"/>
      <c r="B74" s="82"/>
      <c r="C74" s="82"/>
      <c r="D74" s="82"/>
      <c r="E74" s="82"/>
      <c r="F74" s="82"/>
      <c r="G74" s="82"/>
      <c r="H74" s="82"/>
      <c r="I74" s="82"/>
      <c r="J74" s="82"/>
      <c r="K74" s="82"/>
      <c r="L74" s="131"/>
      <c r="M74" s="82"/>
      <c r="N74" s="82"/>
      <c r="O74" s="82"/>
      <c r="P74" s="82"/>
      <c r="Q74" s="82"/>
      <c r="R74" s="82"/>
      <c r="S74" s="82"/>
      <c r="T74" s="82"/>
      <c r="U74" s="82"/>
      <c r="V74" s="82"/>
      <c r="W74" s="82"/>
      <c r="X74" s="82"/>
      <c r="Y74" s="82"/>
      <c r="Z74" s="82"/>
      <c r="AA74" s="82"/>
      <c r="AB74" s="82"/>
      <c r="AC74" s="82"/>
      <c r="AD74" s="88"/>
    </row>
    <row r="75" spans="1:30" ht="11.25" customHeight="1">
      <c r="A75" s="88"/>
      <c r="B75" s="82"/>
      <c r="C75" s="82"/>
      <c r="D75" s="82"/>
      <c r="E75" s="82"/>
      <c r="F75" s="82"/>
      <c r="G75" s="82"/>
      <c r="H75" s="82"/>
      <c r="I75" s="82"/>
      <c r="J75" s="82"/>
      <c r="K75" s="82"/>
      <c r="L75" s="82"/>
      <c r="M75" s="82"/>
      <c r="N75" s="82"/>
      <c r="O75" s="129"/>
      <c r="P75" s="129"/>
      <c r="Q75" s="129"/>
      <c r="R75" s="129"/>
      <c r="S75" s="129"/>
      <c r="T75" s="129"/>
      <c r="U75" s="129"/>
      <c r="V75" s="137"/>
      <c r="W75" s="137"/>
      <c r="X75" s="191"/>
      <c r="Y75" s="191"/>
      <c r="Z75" s="82"/>
      <c r="AA75" s="82"/>
      <c r="AB75" s="82"/>
      <c r="AC75" s="82"/>
      <c r="AD75" s="88"/>
    </row>
    <row r="76" spans="1:30" ht="11.25" customHeight="1">
      <c r="A76" s="88"/>
      <c r="B76" s="82"/>
      <c r="C76" s="82"/>
      <c r="D76" s="82" t="s">
        <v>285</v>
      </c>
      <c r="E76" s="82"/>
      <c r="F76" s="82"/>
      <c r="G76" s="82"/>
      <c r="H76" s="82"/>
      <c r="I76" s="82"/>
      <c r="J76" s="82"/>
      <c r="K76" s="82"/>
      <c r="L76" s="82"/>
      <c r="M76" s="82"/>
      <c r="N76" s="82"/>
      <c r="O76" s="129"/>
      <c r="P76" s="129"/>
      <c r="Q76" s="129"/>
      <c r="R76" s="129"/>
      <c r="S76" s="129"/>
      <c r="T76" s="129"/>
      <c r="U76" s="129"/>
      <c r="V76" s="137"/>
      <c r="W76" s="137"/>
      <c r="X76" s="191"/>
      <c r="Y76" s="191"/>
      <c r="Z76" s="82"/>
      <c r="AA76" s="82"/>
      <c r="AB76" s="82"/>
      <c r="AC76" s="82"/>
      <c r="AD76" s="88"/>
    </row>
    <row r="77" spans="1:30" ht="11.25" customHeight="1">
      <c r="A77" s="88"/>
      <c r="B77" s="82"/>
      <c r="C77" s="82"/>
      <c r="D77" s="82"/>
      <c r="E77" s="82"/>
      <c r="F77" s="82"/>
      <c r="G77" s="82"/>
      <c r="H77" s="82"/>
      <c r="I77" s="82"/>
      <c r="J77" s="82"/>
      <c r="K77" s="82"/>
      <c r="L77" s="82"/>
      <c r="M77" s="82"/>
      <c r="N77" s="82"/>
      <c r="O77" s="129"/>
      <c r="P77" s="129"/>
      <c r="Q77" s="129"/>
      <c r="R77" s="129"/>
      <c r="S77" s="129"/>
      <c r="T77" s="129"/>
      <c r="U77" s="129"/>
      <c r="V77" s="137"/>
      <c r="W77" s="137"/>
      <c r="X77" s="191"/>
      <c r="Y77" s="191"/>
      <c r="Z77" s="82"/>
      <c r="AA77" s="82"/>
      <c r="AB77" s="82"/>
      <c r="AC77" s="82"/>
      <c r="AD77" s="88"/>
    </row>
    <row r="78" spans="1:30" ht="11.25" customHeight="1">
      <c r="A78" s="88"/>
      <c r="B78" s="82"/>
      <c r="C78" s="82"/>
      <c r="D78" s="82" t="s">
        <v>14</v>
      </c>
      <c r="E78" s="82"/>
      <c r="F78" s="82" t="s">
        <v>40</v>
      </c>
      <c r="G78" s="82"/>
      <c r="H78" s="82" t="s">
        <v>41</v>
      </c>
      <c r="I78" s="82"/>
      <c r="J78" s="82" t="s">
        <v>42</v>
      </c>
      <c r="K78" s="82"/>
      <c r="L78" s="82" t="s">
        <v>43</v>
      </c>
      <c r="M78" s="82"/>
      <c r="N78" s="82" t="s">
        <v>18</v>
      </c>
      <c r="O78" s="129"/>
      <c r="P78" s="129"/>
      <c r="Q78" s="129"/>
      <c r="R78" s="129"/>
      <c r="S78" s="129"/>
      <c r="T78" s="129"/>
      <c r="U78" s="129"/>
      <c r="V78" s="137"/>
      <c r="W78" s="137"/>
      <c r="X78" s="191"/>
      <c r="Y78" s="191"/>
      <c r="Z78" s="82"/>
      <c r="AA78" s="82"/>
      <c r="AB78" s="82"/>
      <c r="AC78" s="82"/>
      <c r="AD78" s="88"/>
    </row>
    <row r="79" spans="1:30" ht="11.25" customHeight="1">
      <c r="A79" s="88"/>
      <c r="B79" s="82"/>
      <c r="C79" s="82" t="s">
        <v>271</v>
      </c>
      <c r="D79" s="21">
        <f>'Driftsprofil- Autoline'!C5</f>
        <v>31.3</v>
      </c>
      <c r="E79" s="82" t="s">
        <v>66</v>
      </c>
      <c r="F79" s="21">
        <f>'Driftsprofil- Autoline'!D5</f>
        <v>52.7</v>
      </c>
      <c r="G79" s="82" t="s">
        <v>66</v>
      </c>
      <c r="H79" s="21">
        <f>'Driftsprofil- Autoline'!E5</f>
        <v>211.1</v>
      </c>
      <c r="I79" s="82" t="s">
        <v>66</v>
      </c>
      <c r="J79" s="21">
        <f>'Driftsprofil- Autoline'!F5</f>
        <v>27</v>
      </c>
      <c r="K79" s="82" t="s">
        <v>66</v>
      </c>
      <c r="L79" s="21">
        <f>'Driftsprofil- Autoline'!G5</f>
        <v>8.6</v>
      </c>
      <c r="M79" s="82" t="s">
        <v>66</v>
      </c>
      <c r="N79" s="21">
        <f>D79+F79+H79+J79+L79</f>
        <v>330.70000000000005</v>
      </c>
      <c r="O79" s="129"/>
      <c r="P79" s="129"/>
      <c r="Q79" s="129"/>
      <c r="R79" s="129"/>
      <c r="S79" s="129"/>
      <c r="T79" s="129"/>
      <c r="U79" s="129"/>
      <c r="V79" s="137"/>
      <c r="W79" s="137"/>
      <c r="X79" s="191"/>
      <c r="Y79" s="191"/>
      <c r="Z79" s="82"/>
      <c r="AA79" s="82"/>
      <c r="AB79" s="82"/>
      <c r="AC79" s="82"/>
      <c r="AD79" s="88"/>
    </row>
    <row r="80" spans="1:30" ht="11.25" customHeight="1">
      <c r="A80" s="88"/>
      <c r="B80" s="82"/>
      <c r="C80" s="82" t="s">
        <v>272</v>
      </c>
      <c r="D80" s="39">
        <f>'Driftsprofil- Autoline'!I5</f>
        <v>0.09422550522748349</v>
      </c>
      <c r="E80" s="131"/>
      <c r="F80" s="39">
        <f>'Driftsprofil- Autoline'!J5</f>
        <v>0.1595426361915895</v>
      </c>
      <c r="G80" s="131"/>
      <c r="H80" s="39">
        <f>'Driftsprofil- Autoline'!K5</f>
        <v>0.63868723186699</v>
      </c>
      <c r="I80" s="131"/>
      <c r="J80" s="39">
        <f>'Driftsprofil- Autoline'!L5</f>
        <v>0.08143868663154104</v>
      </c>
      <c r="K80" s="131"/>
      <c r="L80" s="39">
        <f>'Driftsprofil- Autoline'!M5</f>
        <v>0.02610594008239598</v>
      </c>
      <c r="M80" s="131"/>
      <c r="N80" s="39">
        <f>D80+F80+H80+J80+L80</f>
        <v>1</v>
      </c>
      <c r="O80" s="82" t="s">
        <v>286</v>
      </c>
      <c r="Q80" s="129"/>
      <c r="R80" s="129"/>
      <c r="S80" s="129"/>
      <c r="T80" s="129"/>
      <c r="U80" s="129"/>
      <c r="V80" s="137"/>
      <c r="W80" s="137"/>
      <c r="X80" s="191"/>
      <c r="Y80" s="191"/>
      <c r="Z80" s="82"/>
      <c r="AA80" s="82"/>
      <c r="AB80" s="82"/>
      <c r="AC80" s="82"/>
      <c r="AD80" s="88"/>
    </row>
    <row r="81" spans="1:30" ht="11.25" customHeight="1">
      <c r="A81" s="88"/>
      <c r="B81" s="82"/>
      <c r="C81" s="82"/>
      <c r="D81" s="82"/>
      <c r="E81" s="82"/>
      <c r="F81" s="82"/>
      <c r="G81" s="82"/>
      <c r="H81" s="82"/>
      <c r="I81" s="82"/>
      <c r="J81" s="82"/>
      <c r="K81" s="82"/>
      <c r="L81" s="82"/>
      <c r="M81" s="82"/>
      <c r="N81" s="82"/>
      <c r="O81" s="129"/>
      <c r="P81" s="129"/>
      <c r="Q81" s="129"/>
      <c r="R81" s="129"/>
      <c r="S81" s="129"/>
      <c r="T81" s="129"/>
      <c r="U81" s="129"/>
      <c r="V81" s="137"/>
      <c r="W81" s="137"/>
      <c r="X81" s="191"/>
      <c r="Y81" s="191"/>
      <c r="Z81" s="82"/>
      <c r="AA81" s="82"/>
      <c r="AB81" s="82"/>
      <c r="AC81" s="82"/>
      <c r="AD81" s="88"/>
    </row>
    <row r="82" spans="1:30" ht="11.25" customHeight="1">
      <c r="A82" s="88"/>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8"/>
    </row>
    <row r="83" spans="1:30" ht="11.25" customHeight="1">
      <c r="A83" s="88"/>
      <c r="B83" s="82"/>
      <c r="C83" s="82"/>
      <c r="D83" s="82" t="s">
        <v>273</v>
      </c>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8"/>
    </row>
    <row r="84" spans="1:30" ht="11.25" customHeight="1">
      <c r="A84" s="88"/>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8"/>
    </row>
    <row r="85" spans="1:30" ht="11.25" customHeight="1">
      <c r="A85" s="88"/>
      <c r="B85" s="82"/>
      <c r="C85" s="82"/>
      <c r="D85" s="82" t="s">
        <v>14</v>
      </c>
      <c r="E85" s="82"/>
      <c r="F85" s="82" t="s">
        <v>40</v>
      </c>
      <c r="G85" s="82"/>
      <c r="H85" s="82" t="s">
        <v>41</v>
      </c>
      <c r="I85" s="82"/>
      <c r="J85" s="82" t="s">
        <v>42</v>
      </c>
      <c r="K85" s="82"/>
      <c r="L85" s="82" t="s">
        <v>43</v>
      </c>
      <c r="M85" s="82"/>
      <c r="N85" s="82" t="s">
        <v>18</v>
      </c>
      <c r="O85" s="82"/>
      <c r="P85" s="82"/>
      <c r="Q85" s="82"/>
      <c r="R85" s="82"/>
      <c r="S85" s="82"/>
      <c r="T85" s="82"/>
      <c r="U85" s="82"/>
      <c r="V85" s="82"/>
      <c r="W85" s="82"/>
      <c r="X85" s="82"/>
      <c r="Y85" s="82"/>
      <c r="Z85" s="82"/>
      <c r="AA85" s="82"/>
      <c r="AB85" s="82"/>
      <c r="AC85" s="82"/>
      <c r="AD85" s="88"/>
    </row>
    <row r="86" spans="1:30" ht="11.25" customHeight="1">
      <c r="A86" s="138"/>
      <c r="B86" s="129"/>
      <c r="C86" s="82" t="s">
        <v>271</v>
      </c>
      <c r="D86" s="21">
        <f>SQRT((D72-D79)^2)</f>
        <v>31.3</v>
      </c>
      <c r="E86" s="82" t="str">
        <f>IF((D72-D79)&gt;0,"døgn mer","døgn mindre")</f>
        <v>døgn mindre</v>
      </c>
      <c r="F86" s="21">
        <f>SQRT((F72-F79)^2)</f>
        <v>52.7</v>
      </c>
      <c r="G86" s="82" t="str">
        <f>IF((F72-F79)&gt;0,"døgn mer","døgn mindre")</f>
        <v>døgn mindre</v>
      </c>
      <c r="H86" s="21">
        <f>SQRT((H72-H79)^2)</f>
        <v>211.1</v>
      </c>
      <c r="I86" s="82" t="str">
        <f>IF((H72-H79)&gt;0,"døgn mer","døgn mindre")</f>
        <v>døgn mindre</v>
      </c>
      <c r="J86" s="21">
        <f>SQRT((J72-J79)^2)</f>
        <v>27</v>
      </c>
      <c r="K86" s="82" t="str">
        <f>IF((J72-J79)&gt;0,"døgn mer","døgn mindre")</f>
        <v>døgn mindre</v>
      </c>
      <c r="L86" s="21">
        <f>SQRT((L72-L79)^2)</f>
        <v>8.6</v>
      </c>
      <c r="M86" s="82" t="str">
        <f>IF((L72-L79)&gt;0,"døgn mer","døgn mindre")</f>
        <v>døgn mindre</v>
      </c>
      <c r="N86" s="21">
        <f>SQRT((N72-N79)^2)</f>
        <v>330.70000000000005</v>
      </c>
      <c r="O86" s="82" t="str">
        <f>IF((N72-N79)&gt;0,"døgn mer","døgn mindre")</f>
        <v>døgn mindre</v>
      </c>
      <c r="P86" s="129"/>
      <c r="Q86" s="129"/>
      <c r="R86" s="129"/>
      <c r="S86" s="129"/>
      <c r="T86" s="129"/>
      <c r="U86" s="129"/>
      <c r="V86" s="137"/>
      <c r="W86" s="137"/>
      <c r="X86" s="191"/>
      <c r="Y86" s="191"/>
      <c r="Z86" s="82"/>
      <c r="AA86" s="82"/>
      <c r="AB86" s="82"/>
      <c r="AC86" s="82"/>
      <c r="AD86" s="88"/>
    </row>
    <row r="87" spans="1:30" ht="11.25" customHeight="1">
      <c r="A87" s="138"/>
      <c r="B87" s="129"/>
      <c r="C87" s="82" t="s">
        <v>287</v>
      </c>
      <c r="D87" s="39">
        <f>_xlfn.IFERROR(((D72-D79)/D79),"")</f>
        <v>-1</v>
      </c>
      <c r="E87" s="82" t="str">
        <f>IF((D72-D79)&gt;0,"mer","mindre")</f>
        <v>mindre</v>
      </c>
      <c r="F87" s="39">
        <f>_xlfn.IFERROR(((F72-F79)/F79),"")</f>
        <v>-1</v>
      </c>
      <c r="G87" s="82" t="str">
        <f>IF((F72-F79)&gt;0,"mer","mindre")</f>
        <v>mindre</v>
      </c>
      <c r="H87" s="39">
        <f>_xlfn.IFERROR(((H72-H79)/H79),"")</f>
        <v>-1</v>
      </c>
      <c r="I87" s="82" t="str">
        <f>IF((H72-H79)&gt;0,"mer","mindre")</f>
        <v>mindre</v>
      </c>
      <c r="J87" s="39">
        <f>_xlfn.IFERROR(((J72-J79)/J79),"")</f>
        <v>-1</v>
      </c>
      <c r="K87" s="82" t="str">
        <f>IF((J72-J79)&gt;0,"mer","mindre")</f>
        <v>mindre</v>
      </c>
      <c r="L87" s="39">
        <f>_xlfn.IFERROR(((L72-L79)/L79),"")</f>
        <v>-1</v>
      </c>
      <c r="M87" s="82" t="str">
        <f>IF((L72-L79)&gt;0,"mer","mindre")</f>
        <v>mindre</v>
      </c>
      <c r="N87" s="39">
        <f>_xlfn.IFERROR(((N72-N79)/N79),"")</f>
        <v>-1</v>
      </c>
      <c r="O87" s="82" t="str">
        <f>IF((N72-N79)&gt;0,"mer","mindre")</f>
        <v>mindre</v>
      </c>
      <c r="P87" s="129"/>
      <c r="Q87" s="129"/>
      <c r="R87" s="129"/>
      <c r="S87" s="129"/>
      <c r="T87" s="129"/>
      <c r="U87" s="129"/>
      <c r="V87" s="137"/>
      <c r="W87" s="137"/>
      <c r="X87" s="191"/>
      <c r="Y87" s="191"/>
      <c r="Z87" s="82"/>
      <c r="AA87" s="82"/>
      <c r="AB87" s="82"/>
      <c r="AC87" s="82"/>
      <c r="AD87" s="88"/>
    </row>
    <row r="88" spans="1:30" ht="11.25" customHeight="1">
      <c r="A88" s="138"/>
      <c r="B88" s="129"/>
      <c r="C88" s="129"/>
      <c r="D88" s="129"/>
      <c r="E88" s="129"/>
      <c r="F88" s="129"/>
      <c r="G88" s="129"/>
      <c r="H88" s="129"/>
      <c r="I88" s="129"/>
      <c r="J88" s="129"/>
      <c r="K88" s="129"/>
      <c r="L88" s="129"/>
      <c r="M88" s="129"/>
      <c r="N88" s="129"/>
      <c r="O88" s="129"/>
      <c r="P88" s="129"/>
      <c r="Q88" s="129"/>
      <c r="R88" s="129"/>
      <c r="S88" s="129"/>
      <c r="T88" s="129"/>
      <c r="U88" s="129"/>
      <c r="V88" s="137"/>
      <c r="W88" s="137"/>
      <c r="X88" s="191"/>
      <c r="Y88" s="191"/>
      <c r="Z88" s="82"/>
      <c r="AA88" s="82"/>
      <c r="AB88" s="82"/>
      <c r="AC88" s="82"/>
      <c r="AD88" s="88"/>
    </row>
    <row r="89" spans="1:30" s="120" customFormat="1" ht="11.25" customHeight="1">
      <c r="A89" s="138"/>
      <c r="B89" s="180"/>
      <c r="C89" s="180"/>
      <c r="D89" s="180"/>
      <c r="E89" s="180"/>
      <c r="F89" s="180"/>
      <c r="G89" s="180"/>
      <c r="H89" s="180"/>
      <c r="I89" s="180"/>
      <c r="J89" s="180"/>
      <c r="K89" s="180"/>
      <c r="L89" s="180"/>
      <c r="M89" s="180"/>
      <c r="N89" s="180"/>
      <c r="O89" s="180"/>
      <c r="P89" s="180"/>
      <c r="Q89" s="180"/>
      <c r="R89" s="180"/>
      <c r="S89" s="180"/>
      <c r="T89" s="180"/>
      <c r="U89" s="180"/>
      <c r="V89" s="180"/>
      <c r="W89" s="180"/>
      <c r="X89" s="191"/>
      <c r="Y89" s="191"/>
      <c r="Z89" s="82"/>
      <c r="AA89" s="82"/>
      <c r="AB89" s="82"/>
      <c r="AC89" s="82"/>
      <c r="AD89" s="88"/>
    </row>
    <row r="90" spans="1:30" s="120" customFormat="1" ht="11.25" customHeight="1">
      <c r="A90" s="138"/>
      <c r="B90" s="180"/>
      <c r="C90" s="180"/>
      <c r="D90" s="180"/>
      <c r="E90" s="180"/>
      <c r="F90" s="180"/>
      <c r="G90" s="180"/>
      <c r="H90" s="180"/>
      <c r="I90" s="180"/>
      <c r="J90" s="180"/>
      <c r="K90" s="180"/>
      <c r="L90" s="180"/>
      <c r="M90" s="180"/>
      <c r="N90" s="180"/>
      <c r="O90" s="180"/>
      <c r="P90" s="180"/>
      <c r="Q90" s="180"/>
      <c r="R90" s="180"/>
      <c r="S90" s="180"/>
      <c r="T90" s="180"/>
      <c r="U90" s="180"/>
      <c r="V90" s="180"/>
      <c r="W90" s="180"/>
      <c r="X90" s="191"/>
      <c r="Y90" s="191"/>
      <c r="Z90" s="82"/>
      <c r="AA90" s="82"/>
      <c r="AB90" s="82"/>
      <c r="AC90" s="82"/>
      <c r="AD90" s="88"/>
    </row>
    <row r="91" spans="1:30" s="120" customFormat="1" ht="11.25" customHeight="1">
      <c r="A91" s="138"/>
      <c r="B91" s="180"/>
      <c r="C91" s="180"/>
      <c r="D91" s="180"/>
      <c r="E91" s="180"/>
      <c r="F91" s="180"/>
      <c r="G91" s="180"/>
      <c r="H91" s="180"/>
      <c r="I91" s="180"/>
      <c r="J91" s="180"/>
      <c r="K91" s="180"/>
      <c r="L91" s="180"/>
      <c r="M91" s="180"/>
      <c r="N91" s="180"/>
      <c r="O91" s="180"/>
      <c r="P91" s="180"/>
      <c r="Q91" s="180"/>
      <c r="R91" s="180"/>
      <c r="S91" s="180"/>
      <c r="T91" s="180"/>
      <c r="U91" s="180"/>
      <c r="V91" s="180"/>
      <c r="W91" s="180"/>
      <c r="X91" s="191"/>
      <c r="Y91" s="191"/>
      <c r="Z91" s="82"/>
      <c r="AA91" s="82"/>
      <c r="AB91" s="82"/>
      <c r="AC91" s="82"/>
      <c r="AD91" s="88"/>
    </row>
    <row r="92" spans="1:30" s="120" customFormat="1" ht="11.25" customHeight="1">
      <c r="A92" s="138"/>
      <c r="B92" s="180"/>
      <c r="C92" s="180"/>
      <c r="D92" s="180"/>
      <c r="E92" s="180"/>
      <c r="F92" s="180"/>
      <c r="G92" s="180"/>
      <c r="H92" s="180"/>
      <c r="I92" s="180"/>
      <c r="J92" s="180"/>
      <c r="K92" s="180"/>
      <c r="L92" s="180"/>
      <c r="M92" s="180"/>
      <c r="N92" s="180"/>
      <c r="O92" s="180"/>
      <c r="P92" s="180"/>
      <c r="Q92" s="180"/>
      <c r="R92" s="180"/>
      <c r="S92" s="180"/>
      <c r="T92" s="180"/>
      <c r="U92" s="180"/>
      <c r="V92" s="180"/>
      <c r="W92" s="180"/>
      <c r="X92" s="191"/>
      <c r="Y92" s="191"/>
      <c r="Z92" s="82"/>
      <c r="AA92" s="82"/>
      <c r="AB92" s="82"/>
      <c r="AC92" s="82"/>
      <c r="AD92" s="88"/>
    </row>
    <row r="93" spans="1:30" s="120" customFormat="1" ht="11.25" customHeight="1">
      <c r="A93" s="138"/>
      <c r="B93" s="180"/>
      <c r="C93" s="180"/>
      <c r="D93" s="180"/>
      <c r="E93" s="180"/>
      <c r="F93" s="180"/>
      <c r="G93" s="180"/>
      <c r="H93" s="180"/>
      <c r="I93" s="180"/>
      <c r="J93" s="180"/>
      <c r="K93" s="180"/>
      <c r="L93" s="180"/>
      <c r="M93" s="180"/>
      <c r="N93" s="180"/>
      <c r="O93" s="180"/>
      <c r="P93" s="180"/>
      <c r="Q93" s="180"/>
      <c r="R93" s="180"/>
      <c r="S93" s="180"/>
      <c r="T93" s="180"/>
      <c r="U93" s="180"/>
      <c r="V93" s="180"/>
      <c r="W93" s="180"/>
      <c r="X93" s="191"/>
      <c r="Y93" s="191"/>
      <c r="Z93" s="82"/>
      <c r="AA93" s="82"/>
      <c r="AB93" s="82"/>
      <c r="AC93" s="82"/>
      <c r="AD93" s="88"/>
    </row>
    <row r="94" spans="1:30" s="120" customFormat="1" ht="11.25" customHeight="1">
      <c r="A94" s="138"/>
      <c r="B94" s="180"/>
      <c r="C94" s="180"/>
      <c r="D94" s="180"/>
      <c r="E94" s="180"/>
      <c r="F94" s="180"/>
      <c r="G94" s="180"/>
      <c r="H94" s="180"/>
      <c r="I94" s="180"/>
      <c r="J94" s="180"/>
      <c r="K94" s="180"/>
      <c r="L94" s="180"/>
      <c r="M94" s="180"/>
      <c r="N94" s="180"/>
      <c r="O94" s="180"/>
      <c r="P94" s="180"/>
      <c r="Q94" s="180"/>
      <c r="R94" s="180"/>
      <c r="S94" s="180"/>
      <c r="T94" s="180"/>
      <c r="U94" s="180"/>
      <c r="V94" s="180"/>
      <c r="W94" s="180"/>
      <c r="X94" s="191"/>
      <c r="Y94" s="191"/>
      <c r="Z94" s="82"/>
      <c r="AA94" s="82"/>
      <c r="AB94" s="82"/>
      <c r="AC94" s="82"/>
      <c r="AD94" s="88"/>
    </row>
    <row r="95" spans="1:30" s="120" customFormat="1" ht="11.25" customHeight="1">
      <c r="A95" s="138"/>
      <c r="B95" s="180"/>
      <c r="C95" s="180"/>
      <c r="D95" s="180"/>
      <c r="E95" s="180"/>
      <c r="F95" s="180"/>
      <c r="G95" s="180"/>
      <c r="H95" s="180"/>
      <c r="I95" s="180"/>
      <c r="J95" s="180"/>
      <c r="K95" s="180"/>
      <c r="L95" s="180"/>
      <c r="M95" s="180"/>
      <c r="N95" s="180"/>
      <c r="O95" s="180"/>
      <c r="P95" s="180"/>
      <c r="Q95" s="180"/>
      <c r="R95" s="180"/>
      <c r="S95" s="180"/>
      <c r="T95" s="180"/>
      <c r="U95" s="180"/>
      <c r="V95" s="180"/>
      <c r="W95" s="180"/>
      <c r="X95" s="191"/>
      <c r="Y95" s="191"/>
      <c r="Z95" s="82"/>
      <c r="AA95" s="82"/>
      <c r="AB95" s="82"/>
      <c r="AC95" s="82"/>
      <c r="AD95" s="88"/>
    </row>
    <row r="96" spans="1:30" s="120" customFormat="1" ht="11.25" customHeight="1">
      <c r="A96" s="138"/>
      <c r="B96" s="180"/>
      <c r="C96" s="180"/>
      <c r="D96" s="180"/>
      <c r="E96" s="180"/>
      <c r="F96" s="180"/>
      <c r="G96" s="180"/>
      <c r="H96" s="180"/>
      <c r="I96" s="180"/>
      <c r="J96" s="180"/>
      <c r="K96" s="180"/>
      <c r="L96" s="180"/>
      <c r="M96" s="180"/>
      <c r="N96" s="180"/>
      <c r="O96" s="180"/>
      <c r="P96" s="180"/>
      <c r="Q96" s="180"/>
      <c r="R96" s="180"/>
      <c r="S96" s="180"/>
      <c r="T96" s="180"/>
      <c r="U96" s="180"/>
      <c r="V96" s="180"/>
      <c r="W96" s="180"/>
      <c r="X96" s="191"/>
      <c r="Y96" s="191"/>
      <c r="Z96" s="82"/>
      <c r="AA96" s="82"/>
      <c r="AB96" s="82"/>
      <c r="AC96" s="82"/>
      <c r="AD96" s="88"/>
    </row>
    <row r="97" spans="1:30" s="120" customFormat="1" ht="11.25" customHeight="1">
      <c r="A97" s="138"/>
      <c r="B97" s="180"/>
      <c r="C97" s="180"/>
      <c r="D97" s="180"/>
      <c r="E97" s="180"/>
      <c r="F97" s="180"/>
      <c r="G97" s="180"/>
      <c r="H97" s="180"/>
      <c r="I97" s="180"/>
      <c r="J97" s="180"/>
      <c r="K97" s="180"/>
      <c r="L97" s="180"/>
      <c r="M97" s="180"/>
      <c r="N97" s="180"/>
      <c r="O97" s="180"/>
      <c r="P97" s="180"/>
      <c r="Q97" s="180"/>
      <c r="R97" s="180"/>
      <c r="S97" s="180"/>
      <c r="T97" s="180"/>
      <c r="U97" s="180"/>
      <c r="V97" s="180"/>
      <c r="W97" s="180"/>
      <c r="X97" s="191"/>
      <c r="Y97" s="191"/>
      <c r="Z97" s="82"/>
      <c r="AA97" s="82"/>
      <c r="AB97" s="82"/>
      <c r="AC97" s="82"/>
      <c r="AD97" s="88"/>
    </row>
    <row r="98" spans="1:30" s="120" customFormat="1" ht="11.25" customHeight="1">
      <c r="A98" s="138"/>
      <c r="B98" s="180"/>
      <c r="C98" s="180"/>
      <c r="D98" s="180"/>
      <c r="E98" s="180"/>
      <c r="F98" s="180"/>
      <c r="G98" s="180"/>
      <c r="H98" s="180"/>
      <c r="I98" s="180"/>
      <c r="J98" s="180"/>
      <c r="K98" s="180"/>
      <c r="L98" s="180"/>
      <c r="M98" s="180"/>
      <c r="N98" s="180"/>
      <c r="O98" s="180"/>
      <c r="P98" s="180"/>
      <c r="Q98" s="180"/>
      <c r="R98" s="180"/>
      <c r="S98" s="180"/>
      <c r="T98" s="180"/>
      <c r="U98" s="180"/>
      <c r="V98" s="180"/>
      <c r="W98" s="180"/>
      <c r="X98" s="191"/>
      <c r="Y98" s="191"/>
      <c r="Z98" s="82"/>
      <c r="AA98" s="82"/>
      <c r="AB98" s="82"/>
      <c r="AC98" s="82"/>
      <c r="AD98" s="88"/>
    </row>
    <row r="99" spans="1:30" s="120" customFormat="1" ht="11.25" customHeight="1">
      <c r="A99" s="138"/>
      <c r="B99" s="180"/>
      <c r="C99" s="180"/>
      <c r="D99" s="180"/>
      <c r="E99" s="180"/>
      <c r="F99" s="180"/>
      <c r="G99" s="180"/>
      <c r="H99" s="180"/>
      <c r="I99" s="180"/>
      <c r="J99" s="180"/>
      <c r="K99" s="180"/>
      <c r="L99" s="180"/>
      <c r="M99" s="180"/>
      <c r="N99" s="180"/>
      <c r="O99" s="180"/>
      <c r="P99" s="180"/>
      <c r="Q99" s="180"/>
      <c r="R99" s="180"/>
      <c r="S99" s="180"/>
      <c r="T99" s="180"/>
      <c r="U99" s="180"/>
      <c r="V99" s="180"/>
      <c r="W99" s="180"/>
      <c r="X99" s="191"/>
      <c r="Y99" s="191"/>
      <c r="Z99" s="82"/>
      <c r="AA99" s="82"/>
      <c r="AB99" s="82"/>
      <c r="AC99" s="82"/>
      <c r="AD99" s="88"/>
    </row>
    <row r="100" spans="1:30" s="120" customFormat="1" ht="11.25" customHeight="1">
      <c r="A100" s="138"/>
      <c r="B100" s="180"/>
      <c r="C100" s="180"/>
      <c r="D100" s="180"/>
      <c r="E100" s="180"/>
      <c r="F100" s="180"/>
      <c r="G100" s="180"/>
      <c r="H100" s="180"/>
      <c r="I100" s="180"/>
      <c r="J100" s="180"/>
      <c r="K100" s="180"/>
      <c r="L100" s="180"/>
      <c r="M100" s="180"/>
      <c r="N100" s="180"/>
      <c r="O100" s="180"/>
      <c r="P100" s="180"/>
      <c r="Q100" s="180"/>
      <c r="R100" s="180"/>
      <c r="S100" s="180"/>
      <c r="T100" s="180"/>
      <c r="U100" s="180"/>
      <c r="V100" s="180"/>
      <c r="W100" s="180"/>
      <c r="X100" s="191"/>
      <c r="Y100" s="191"/>
      <c r="Z100" s="82"/>
      <c r="AA100" s="82"/>
      <c r="AB100" s="82"/>
      <c r="AC100" s="82"/>
      <c r="AD100" s="88"/>
    </row>
    <row r="101" spans="1:30" s="120" customFormat="1" ht="11.25" customHeight="1">
      <c r="A101" s="138"/>
      <c r="B101" s="180"/>
      <c r="C101" s="180"/>
      <c r="D101" s="180"/>
      <c r="E101" s="180"/>
      <c r="F101" s="180"/>
      <c r="G101" s="180"/>
      <c r="H101" s="180"/>
      <c r="I101" s="180"/>
      <c r="J101" s="180"/>
      <c r="K101" s="180"/>
      <c r="L101" s="180"/>
      <c r="M101" s="180"/>
      <c r="N101" s="180"/>
      <c r="O101" s="180"/>
      <c r="P101" s="180"/>
      <c r="Q101" s="180"/>
      <c r="R101" s="180"/>
      <c r="S101" s="180"/>
      <c r="T101" s="180"/>
      <c r="U101" s="180"/>
      <c r="V101" s="180"/>
      <c r="W101" s="180"/>
      <c r="X101" s="191"/>
      <c r="Y101" s="191"/>
      <c r="Z101" s="82"/>
      <c r="AA101" s="82"/>
      <c r="AB101" s="82"/>
      <c r="AC101" s="82"/>
      <c r="AD101" s="88"/>
    </row>
    <row r="102" spans="1:30" s="120" customFormat="1" ht="11.25" customHeight="1">
      <c r="A102" s="138"/>
      <c r="B102" s="180"/>
      <c r="C102" s="180"/>
      <c r="D102" s="180"/>
      <c r="E102" s="180"/>
      <c r="F102" s="180"/>
      <c r="G102" s="180"/>
      <c r="H102" s="180"/>
      <c r="I102" s="180"/>
      <c r="J102" s="180"/>
      <c r="K102" s="180"/>
      <c r="L102" s="180"/>
      <c r="M102" s="180"/>
      <c r="N102" s="180"/>
      <c r="O102" s="180"/>
      <c r="P102" s="180"/>
      <c r="Q102" s="180"/>
      <c r="R102" s="180"/>
      <c r="S102" s="180"/>
      <c r="T102" s="180"/>
      <c r="U102" s="180"/>
      <c r="V102" s="180"/>
      <c r="W102" s="180"/>
      <c r="X102" s="191"/>
      <c r="Y102" s="191"/>
      <c r="Z102" s="82"/>
      <c r="AA102" s="82"/>
      <c r="AB102" s="82"/>
      <c r="AC102" s="82"/>
      <c r="AD102" s="88"/>
    </row>
    <row r="103" spans="1:30" s="120" customFormat="1" ht="11.25" customHeight="1">
      <c r="A103" s="138"/>
      <c r="B103" s="180"/>
      <c r="C103" s="180"/>
      <c r="D103" s="180"/>
      <c r="E103" s="180"/>
      <c r="F103" s="180"/>
      <c r="G103" s="180"/>
      <c r="H103" s="180"/>
      <c r="I103" s="180"/>
      <c r="J103" s="180"/>
      <c r="K103" s="180"/>
      <c r="L103" s="180"/>
      <c r="M103" s="180"/>
      <c r="N103" s="180"/>
      <c r="O103" s="180"/>
      <c r="P103" s="180"/>
      <c r="Q103" s="180"/>
      <c r="R103" s="180"/>
      <c r="S103" s="180"/>
      <c r="T103" s="180"/>
      <c r="U103" s="180"/>
      <c r="V103" s="180"/>
      <c r="W103" s="180"/>
      <c r="X103" s="191"/>
      <c r="Y103" s="191"/>
      <c r="Z103" s="82"/>
      <c r="AA103" s="82"/>
      <c r="AB103" s="82"/>
      <c r="AC103" s="82"/>
      <c r="AD103" s="88"/>
    </row>
    <row r="104" spans="1:30" s="120" customFormat="1" ht="11.25" customHeight="1">
      <c r="A104" s="138"/>
      <c r="B104" s="180"/>
      <c r="C104" s="180"/>
      <c r="D104" s="180"/>
      <c r="E104" s="180"/>
      <c r="F104" s="180"/>
      <c r="G104" s="180"/>
      <c r="H104" s="180"/>
      <c r="I104" s="180"/>
      <c r="J104" s="180"/>
      <c r="K104" s="180"/>
      <c r="L104" s="180"/>
      <c r="M104" s="180"/>
      <c r="N104" s="180"/>
      <c r="O104" s="180"/>
      <c r="P104" s="180"/>
      <c r="Q104" s="180"/>
      <c r="R104" s="180"/>
      <c r="S104" s="180"/>
      <c r="T104" s="180"/>
      <c r="U104" s="180"/>
      <c r="V104" s="180"/>
      <c r="W104" s="180"/>
      <c r="X104" s="191"/>
      <c r="Y104" s="191"/>
      <c r="Z104" s="82"/>
      <c r="AA104" s="82"/>
      <c r="AB104" s="82"/>
      <c r="AC104" s="82"/>
      <c r="AD104" s="88"/>
    </row>
    <row r="105" spans="1:30" s="120" customFormat="1" ht="11.25" customHeight="1">
      <c r="A105" s="138"/>
      <c r="B105" s="180"/>
      <c r="C105" s="180"/>
      <c r="D105" s="180"/>
      <c r="E105" s="180"/>
      <c r="F105" s="180"/>
      <c r="G105" s="180"/>
      <c r="H105" s="180"/>
      <c r="I105" s="180"/>
      <c r="J105" s="180"/>
      <c r="K105" s="180"/>
      <c r="L105" s="180"/>
      <c r="M105" s="180"/>
      <c r="N105" s="180"/>
      <c r="O105" s="180"/>
      <c r="P105" s="180"/>
      <c r="Q105" s="180"/>
      <c r="R105" s="180"/>
      <c r="S105" s="180"/>
      <c r="T105" s="180"/>
      <c r="U105" s="180"/>
      <c r="V105" s="180"/>
      <c r="W105" s="180"/>
      <c r="X105" s="191"/>
      <c r="Y105" s="191"/>
      <c r="Z105" s="82"/>
      <c r="AA105" s="82"/>
      <c r="AB105" s="82"/>
      <c r="AC105" s="82"/>
      <c r="AD105" s="88"/>
    </row>
    <row r="106" spans="1:30" s="120" customFormat="1" ht="11.25" customHeight="1">
      <c r="A106" s="138"/>
      <c r="B106" s="180"/>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91"/>
      <c r="Y106" s="191"/>
      <c r="Z106" s="82"/>
      <c r="AA106" s="82"/>
      <c r="AB106" s="82"/>
      <c r="AC106" s="82"/>
      <c r="AD106" s="88"/>
    </row>
    <row r="107" spans="1:30" s="120" customFormat="1" ht="11.25" customHeight="1">
      <c r="A107" s="138"/>
      <c r="B107" s="180"/>
      <c r="C107" s="180"/>
      <c r="D107" s="180"/>
      <c r="E107" s="180"/>
      <c r="F107" s="180"/>
      <c r="G107" s="180"/>
      <c r="H107" s="180"/>
      <c r="I107" s="180"/>
      <c r="J107" s="180"/>
      <c r="K107" s="180"/>
      <c r="L107" s="180"/>
      <c r="M107" s="180"/>
      <c r="N107" s="180"/>
      <c r="O107" s="180"/>
      <c r="P107" s="180"/>
      <c r="Q107" s="180"/>
      <c r="R107" s="180"/>
      <c r="S107" s="180"/>
      <c r="T107" s="180"/>
      <c r="U107" s="180"/>
      <c r="V107" s="180"/>
      <c r="W107" s="180"/>
      <c r="X107" s="191"/>
      <c r="Y107" s="191"/>
      <c r="Z107" s="82"/>
      <c r="AA107" s="82"/>
      <c r="AB107" s="82"/>
      <c r="AC107" s="82"/>
      <c r="AD107" s="88"/>
    </row>
    <row r="108" spans="1:30" s="120" customFormat="1" ht="11.25" customHeight="1">
      <c r="A108" s="138"/>
      <c r="B108" s="180"/>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91"/>
      <c r="Y108" s="191"/>
      <c r="Z108" s="82"/>
      <c r="AA108" s="82"/>
      <c r="AB108" s="82"/>
      <c r="AC108" s="82"/>
      <c r="AD108" s="88"/>
    </row>
    <row r="109" spans="1:30" s="120" customFormat="1" ht="11.25" customHeight="1">
      <c r="A109" s="138"/>
      <c r="B109" s="180"/>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91"/>
      <c r="Y109" s="191"/>
      <c r="Z109" s="82"/>
      <c r="AA109" s="82"/>
      <c r="AB109" s="82"/>
      <c r="AC109" s="82"/>
      <c r="AD109" s="88"/>
    </row>
    <row r="110" spans="1:30" ht="11.25" customHeight="1">
      <c r="A110" s="138"/>
      <c r="B110" s="129"/>
      <c r="C110" s="129"/>
      <c r="D110" s="129"/>
      <c r="E110" s="129"/>
      <c r="F110" s="129"/>
      <c r="G110" s="129"/>
      <c r="H110" s="129"/>
      <c r="I110" s="129"/>
      <c r="J110" s="129"/>
      <c r="K110" s="129"/>
      <c r="L110" s="129"/>
      <c r="M110" s="129"/>
      <c r="N110" s="129"/>
      <c r="O110" s="129"/>
      <c r="P110" s="129"/>
      <c r="Q110" s="129"/>
      <c r="R110" s="129"/>
      <c r="S110" s="129"/>
      <c r="T110" s="129"/>
      <c r="U110" s="129"/>
      <c r="V110" s="137"/>
      <c r="W110" s="137"/>
      <c r="X110" s="191"/>
      <c r="Y110" s="191"/>
      <c r="Z110" s="82"/>
      <c r="AA110" s="82"/>
      <c r="AB110" s="82"/>
      <c r="AC110" s="82"/>
      <c r="AD110" s="88"/>
    </row>
    <row r="111" spans="1:30" ht="11.25" customHeight="1">
      <c r="A111" s="88"/>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8"/>
    </row>
    <row r="112" spans="1:30" ht="11.25" customHeight="1" thickBot="1">
      <c r="A112" s="88"/>
      <c r="B112" s="82"/>
      <c r="C112" s="82"/>
      <c r="D112" s="235" t="s">
        <v>38</v>
      </c>
      <c r="E112" s="235"/>
      <c r="F112" s="235"/>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8"/>
    </row>
    <row r="113" spans="1:30" ht="11.25" customHeight="1" thickBot="1" thickTop="1">
      <c r="A113" s="88"/>
      <c r="B113" s="82"/>
      <c r="C113" s="82"/>
      <c r="D113" s="235"/>
      <c r="E113" s="235"/>
      <c r="F113" s="235"/>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8"/>
    </row>
    <row r="114" spans="1:30" ht="11.25" customHeight="1" thickTop="1">
      <c r="A114" s="88"/>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8"/>
    </row>
    <row r="115" spans="1:30" ht="11.25" customHeight="1">
      <c r="A115" s="88"/>
      <c r="B115" s="82"/>
      <c r="C115" s="82"/>
      <c r="D115" s="264" t="s">
        <v>290</v>
      </c>
      <c r="E115" s="264"/>
      <c r="F115" s="264"/>
      <c r="G115" s="264"/>
      <c r="H115" s="264"/>
      <c r="I115" s="82"/>
      <c r="J115" s="82"/>
      <c r="K115" s="82"/>
      <c r="L115" s="82"/>
      <c r="M115" s="82"/>
      <c r="N115" s="82"/>
      <c r="O115" s="82"/>
      <c r="P115" s="82"/>
      <c r="Q115" s="82"/>
      <c r="R115" s="82"/>
      <c r="S115" s="82"/>
      <c r="T115" s="82"/>
      <c r="U115" s="82"/>
      <c r="V115" s="82"/>
      <c r="W115" s="82"/>
      <c r="X115" s="82"/>
      <c r="Y115" s="82"/>
      <c r="Z115" s="82"/>
      <c r="AA115" s="82"/>
      <c r="AB115" s="82"/>
      <c r="AC115" s="82"/>
      <c r="AD115" s="88"/>
    </row>
    <row r="116" spans="1:30" ht="11.25" customHeight="1">
      <c r="A116" s="88"/>
      <c r="B116" s="82"/>
      <c r="C116" s="82"/>
      <c r="D116" s="264"/>
      <c r="E116" s="264"/>
      <c r="F116" s="264"/>
      <c r="G116" s="264"/>
      <c r="H116" s="264"/>
      <c r="I116" s="82"/>
      <c r="J116" s="82"/>
      <c r="K116" s="82"/>
      <c r="L116" s="82"/>
      <c r="M116" s="82"/>
      <c r="N116" s="82"/>
      <c r="O116" s="82"/>
      <c r="P116" s="82"/>
      <c r="Q116" s="82"/>
      <c r="R116" s="82"/>
      <c r="S116" s="82"/>
      <c r="T116" s="82"/>
      <c r="U116" s="82"/>
      <c r="V116" s="82"/>
      <c r="W116" s="82"/>
      <c r="X116" s="82"/>
      <c r="Y116" s="82"/>
      <c r="Z116" s="82"/>
      <c r="AA116" s="82"/>
      <c r="AB116" s="82"/>
      <c r="AC116" s="82"/>
      <c r="AD116" s="88"/>
    </row>
    <row r="117" spans="1:30" ht="11.25" customHeight="1">
      <c r="A117" s="88"/>
      <c r="B117" s="82"/>
      <c r="C117" s="82"/>
      <c r="D117" s="180"/>
      <c r="E117" s="180"/>
      <c r="F117" s="180"/>
      <c r="G117" s="180"/>
      <c r="H117" s="82"/>
      <c r="I117" s="82"/>
      <c r="J117" s="82"/>
      <c r="K117" s="82"/>
      <c r="L117" s="82"/>
      <c r="M117" s="82"/>
      <c r="N117" s="82"/>
      <c r="O117" s="82"/>
      <c r="P117" s="82"/>
      <c r="Q117" s="82"/>
      <c r="R117" s="82"/>
      <c r="S117" s="82"/>
      <c r="T117" s="82"/>
      <c r="U117" s="82"/>
      <c r="V117" s="82"/>
      <c r="W117" s="82"/>
      <c r="X117" s="82"/>
      <c r="Y117" s="82"/>
      <c r="Z117" s="82"/>
      <c r="AA117" s="82"/>
      <c r="AB117" s="82"/>
      <c r="AC117" s="82"/>
      <c r="AD117" s="88"/>
    </row>
    <row r="118" spans="1:30" s="120" customFormat="1" ht="11.25" customHeight="1">
      <c r="A118" s="88"/>
      <c r="B118" s="82"/>
      <c r="C118" s="82"/>
      <c r="D118" s="120" t="s">
        <v>291</v>
      </c>
      <c r="E118" s="180"/>
      <c r="F118" s="180"/>
      <c r="G118" s="180"/>
      <c r="H118" s="82"/>
      <c r="I118" s="82"/>
      <c r="J118" s="82"/>
      <c r="K118" s="82"/>
      <c r="L118" s="82"/>
      <c r="M118" s="82"/>
      <c r="N118" s="82"/>
      <c r="O118" s="82"/>
      <c r="P118" s="82"/>
      <c r="Q118" s="82"/>
      <c r="R118" s="82"/>
      <c r="S118" s="82"/>
      <c r="T118" s="82"/>
      <c r="U118" s="82"/>
      <c r="V118" s="82"/>
      <c r="W118" s="82"/>
      <c r="X118" s="82"/>
      <c r="Y118" s="82"/>
      <c r="Z118" s="82"/>
      <c r="AA118" s="82"/>
      <c r="AB118" s="82"/>
      <c r="AC118" s="82"/>
      <c r="AD118" s="88"/>
    </row>
    <row r="119" spans="1:30" ht="11.25" customHeight="1">
      <c r="A119" s="88"/>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8"/>
    </row>
    <row r="120" spans="1:30" ht="11.25" customHeight="1">
      <c r="A120" s="88"/>
      <c r="B120" s="82"/>
      <c r="C120" s="82"/>
      <c r="D120" s="82" t="s">
        <v>14</v>
      </c>
      <c r="E120" s="82"/>
      <c r="F120" s="82" t="s">
        <v>40</v>
      </c>
      <c r="G120" s="82"/>
      <c r="H120" s="82" t="s">
        <v>41</v>
      </c>
      <c r="I120" s="82"/>
      <c r="J120" s="82" t="s">
        <v>42</v>
      </c>
      <c r="K120" s="82"/>
      <c r="L120" s="82" t="s">
        <v>43</v>
      </c>
      <c r="M120" s="82"/>
      <c r="N120" s="82" t="s">
        <v>18</v>
      </c>
      <c r="O120" s="82"/>
      <c r="P120" s="82"/>
      <c r="Q120" s="82"/>
      <c r="R120" s="82"/>
      <c r="S120" s="82"/>
      <c r="T120" s="82"/>
      <c r="U120" s="82"/>
      <c r="V120" s="82"/>
      <c r="W120" s="82"/>
      <c r="X120" s="82"/>
      <c r="Y120" s="82"/>
      <c r="Z120" s="82"/>
      <c r="AA120" s="82"/>
      <c r="AB120" s="82"/>
      <c r="AC120" s="82"/>
      <c r="AD120" s="88"/>
    </row>
    <row r="121" spans="1:30" ht="11.25" customHeight="1">
      <c r="A121" s="88"/>
      <c r="B121" s="82"/>
      <c r="C121" s="82" t="s">
        <v>293</v>
      </c>
      <c r="D121" s="21" t="str">
        <f>UTDATA!D46</f>
        <v/>
      </c>
      <c r="E121" s="82" t="s">
        <v>67</v>
      </c>
      <c r="F121" s="21" t="str">
        <f>UTDATA!F46</f>
        <v/>
      </c>
      <c r="G121" s="82" t="s">
        <v>67</v>
      </c>
      <c r="H121" s="21" t="str">
        <f>UTDATA!H46</f>
        <v/>
      </c>
      <c r="I121" s="82" t="s">
        <v>67</v>
      </c>
      <c r="J121" s="21" t="str">
        <f>UTDATA!J46</f>
        <v/>
      </c>
      <c r="K121" s="82" t="s">
        <v>67</v>
      </c>
      <c r="L121" s="21" t="str">
        <f>UTDATA!J46</f>
        <v/>
      </c>
      <c r="M121" s="82" t="s">
        <v>67</v>
      </c>
      <c r="N121" s="21" t="str">
        <f>UTDATA!N46</f>
        <v/>
      </c>
      <c r="O121" s="82" t="s">
        <v>67</v>
      </c>
      <c r="P121" s="82"/>
      <c r="Q121" s="82"/>
      <c r="R121" s="82"/>
      <c r="S121" s="82"/>
      <c r="T121" s="82"/>
      <c r="U121" s="82"/>
      <c r="V121" s="82"/>
      <c r="W121" s="82"/>
      <c r="X121" s="82"/>
      <c r="Y121" s="82"/>
      <c r="Z121" s="82"/>
      <c r="AA121" s="82"/>
      <c r="AB121" s="82"/>
      <c r="AC121" s="82"/>
      <c r="AD121" s="88"/>
    </row>
    <row r="122" spans="1:30" ht="11.25" customHeight="1">
      <c r="A122" s="88"/>
      <c r="B122" s="82"/>
      <c r="C122" s="82" t="s">
        <v>272</v>
      </c>
      <c r="D122" s="21" t="str">
        <f>_xlfn.IFERROR((D121/N121),"")</f>
        <v/>
      </c>
      <c r="E122" s="82"/>
      <c r="F122" s="21" t="str">
        <f>_xlfn.IFERROR((F121/N121),"")</f>
        <v/>
      </c>
      <c r="G122" s="82"/>
      <c r="H122" s="21" t="str">
        <f>_xlfn.IFERROR((H121/N121),"")</f>
        <v/>
      </c>
      <c r="I122" s="82"/>
      <c r="J122" s="21" t="str">
        <f>_xlfn.IFERROR((J121/N121),"")</f>
        <v/>
      </c>
      <c r="K122" s="82"/>
      <c r="L122" s="21" t="str">
        <f>_xlfn.IFERROR((L121/N121),"")</f>
        <v/>
      </c>
      <c r="M122" s="82"/>
      <c r="N122"/>
      <c r="O122" s="82"/>
      <c r="P122" s="82"/>
      <c r="Q122" s="82"/>
      <c r="R122" s="82"/>
      <c r="S122" s="82"/>
      <c r="T122" s="82"/>
      <c r="U122" s="82"/>
      <c r="V122" s="82"/>
      <c r="W122" s="82"/>
      <c r="X122" s="82"/>
      <c r="Y122" s="82"/>
      <c r="Z122" s="82"/>
      <c r="AA122" s="82"/>
      <c r="AB122" s="82"/>
      <c r="AC122" s="82"/>
      <c r="AD122" s="88"/>
    </row>
    <row r="123" spans="1:30" ht="11.25" customHeight="1">
      <c r="A123" s="88"/>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8"/>
    </row>
    <row r="124" spans="1:30" ht="11.25" customHeight="1">
      <c r="A124" s="88"/>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8"/>
    </row>
    <row r="125" spans="1:30" ht="11.25" customHeight="1">
      <c r="A125" s="88"/>
      <c r="B125" s="82"/>
      <c r="C125" s="82"/>
      <c r="D125" s="82" t="s">
        <v>292</v>
      </c>
      <c r="E125" s="82"/>
      <c r="F125" s="82"/>
      <c r="G125" s="82"/>
      <c r="H125" s="82"/>
      <c r="I125" s="82"/>
      <c r="J125" s="82"/>
      <c r="K125" s="82"/>
      <c r="L125" s="82"/>
      <c r="M125" s="82"/>
      <c r="N125" s="82"/>
      <c r="O125" s="129"/>
      <c r="P125" s="129"/>
      <c r="Q125" s="129"/>
      <c r="R125" s="129"/>
      <c r="S125" s="129"/>
      <c r="T125" s="129"/>
      <c r="U125" s="129"/>
      <c r="V125" s="137"/>
      <c r="W125" s="137"/>
      <c r="X125" s="191"/>
      <c r="Y125" s="82"/>
      <c r="Z125" s="82"/>
      <c r="AA125" s="82"/>
      <c r="AB125" s="82"/>
      <c r="AC125" s="82"/>
      <c r="AD125" s="88"/>
    </row>
    <row r="126" spans="1:30" ht="11.25" customHeight="1">
      <c r="A126" s="88"/>
      <c r="B126" s="82"/>
      <c r="C126" s="82"/>
      <c r="D126" s="82"/>
      <c r="E126" s="82"/>
      <c r="F126" s="82"/>
      <c r="G126" s="82"/>
      <c r="H126" s="82"/>
      <c r="I126" s="82"/>
      <c r="J126" s="82"/>
      <c r="K126" s="82"/>
      <c r="L126" s="82"/>
      <c r="M126" s="82"/>
      <c r="N126" s="82"/>
      <c r="O126" s="129"/>
      <c r="P126" s="129"/>
      <c r="Q126" s="129"/>
      <c r="R126" s="129"/>
      <c r="S126" s="129"/>
      <c r="T126" s="129"/>
      <c r="U126" s="129"/>
      <c r="V126" s="137"/>
      <c r="W126" s="137"/>
      <c r="X126" s="191"/>
      <c r="Y126" s="82"/>
      <c r="Z126" s="82"/>
      <c r="AA126" s="82"/>
      <c r="AB126" s="82"/>
      <c r="AC126" s="82"/>
      <c r="AD126" s="88"/>
    </row>
    <row r="127" spans="1:30" ht="11.25" customHeight="1">
      <c r="A127" s="88"/>
      <c r="B127" s="82"/>
      <c r="C127" s="82"/>
      <c r="D127" s="82" t="s">
        <v>14</v>
      </c>
      <c r="E127" s="82"/>
      <c r="F127" s="82" t="s">
        <v>40</v>
      </c>
      <c r="G127" s="82"/>
      <c r="H127" s="82" t="s">
        <v>41</v>
      </c>
      <c r="I127" s="82"/>
      <c r="J127" s="82" t="s">
        <v>42</v>
      </c>
      <c r="K127" s="82"/>
      <c r="L127" s="82" t="s">
        <v>43</v>
      </c>
      <c r="M127" s="82"/>
      <c r="N127" s="82" t="s">
        <v>18</v>
      </c>
      <c r="O127" s="129"/>
      <c r="P127" s="129"/>
      <c r="Q127" s="129"/>
      <c r="R127" s="129"/>
      <c r="S127" s="129"/>
      <c r="T127" s="129"/>
      <c r="U127" s="129"/>
      <c r="V127" s="137"/>
      <c r="W127" s="137"/>
      <c r="X127" s="191"/>
      <c r="Y127" s="82"/>
      <c r="Z127" s="82"/>
      <c r="AA127" s="82"/>
      <c r="AB127" s="82"/>
      <c r="AC127" s="82"/>
      <c r="AD127" s="88"/>
    </row>
    <row r="128" spans="1:30" ht="11.25" customHeight="1">
      <c r="A128" s="88"/>
      <c r="B128" s="82"/>
      <c r="C128" s="82" t="s">
        <v>293</v>
      </c>
      <c r="D128" s="40">
        <f>'Oljeforbruk- INN'!CT5</f>
        <v>135972</v>
      </c>
      <c r="E128" s="82" t="s">
        <v>67</v>
      </c>
      <c r="F128" s="40">
        <f>'Oljeforbruk- INN'!CU5</f>
        <v>136423.3</v>
      </c>
      <c r="G128" s="82" t="s">
        <v>67</v>
      </c>
      <c r="H128" s="40">
        <f>'Oljeforbruk- INN'!CV5</f>
        <v>342314.5</v>
      </c>
      <c r="I128" s="82" t="s">
        <v>67</v>
      </c>
      <c r="J128" s="40">
        <f>'Oljeforbruk- INN'!CW5</f>
        <v>113105.5</v>
      </c>
      <c r="K128" s="82" t="s">
        <v>67</v>
      </c>
      <c r="L128" s="40">
        <f>'Oljeforbruk- INN'!CX5</f>
        <v>4983.8</v>
      </c>
      <c r="M128" s="82" t="s">
        <v>67</v>
      </c>
      <c r="N128" s="40">
        <f>D128+F128+H128+J128+L128</f>
        <v>732799.1000000001</v>
      </c>
      <c r="O128" s="82" t="s">
        <v>67</v>
      </c>
      <c r="P128" s="129"/>
      <c r="Q128" s="129"/>
      <c r="R128" s="129"/>
      <c r="S128" s="129"/>
      <c r="T128" s="129"/>
      <c r="U128" s="129"/>
      <c r="V128" s="137"/>
      <c r="W128" s="137"/>
      <c r="X128" s="191"/>
      <c r="Y128" s="82"/>
      <c r="Z128" s="82"/>
      <c r="AA128" s="82"/>
      <c r="AB128" s="82"/>
      <c r="AC128" s="82"/>
      <c r="AD128" s="88"/>
    </row>
    <row r="129" spans="1:30" ht="11.25" customHeight="1">
      <c r="A129" s="88"/>
      <c r="B129" s="82"/>
      <c r="C129" s="82" t="s">
        <v>272</v>
      </c>
      <c r="D129" s="39">
        <f>'Oljeforbruk- INN'!CN5</f>
        <v>0.17366182915950393</v>
      </c>
      <c r="E129" s="82"/>
      <c r="F129" s="39">
        <f>'Oljeforbruk- INN'!CO5</f>
        <v>0.19251317511970178</v>
      </c>
      <c r="G129" s="82"/>
      <c r="H129" s="39">
        <f>'Oljeforbruk- INN'!CP5</f>
        <v>0.4761211275264811</v>
      </c>
      <c r="I129" s="82"/>
      <c r="J129" s="39">
        <f>'Oljeforbruk- INN'!CQ5</f>
        <v>0.15049624988292815</v>
      </c>
      <c r="K129" s="82"/>
      <c r="L129" s="39">
        <f>'Oljeforbruk- INN'!CR5</f>
        <v>0.0072076183113849055</v>
      </c>
      <c r="M129" s="82"/>
      <c r="N129" s="21"/>
      <c r="O129" s="82" t="s">
        <v>289</v>
      </c>
      <c r="P129" s="129"/>
      <c r="Q129" s="129"/>
      <c r="R129" s="129"/>
      <c r="S129" s="129"/>
      <c r="T129" s="129"/>
      <c r="U129" s="129"/>
      <c r="V129" s="137"/>
      <c r="W129" s="137"/>
      <c r="X129" s="191"/>
      <c r="Y129" s="82"/>
      <c r="Z129" s="82"/>
      <c r="AA129" s="82"/>
      <c r="AB129" s="82"/>
      <c r="AC129" s="82"/>
      <c r="AD129" s="88"/>
    </row>
    <row r="130" spans="1:30" ht="11.25" customHeight="1">
      <c r="A130" s="138"/>
      <c r="B130" s="129"/>
      <c r="C130" s="129"/>
      <c r="D130" s="129"/>
      <c r="E130" s="129"/>
      <c r="F130" s="129"/>
      <c r="G130" s="129"/>
      <c r="H130" s="129"/>
      <c r="I130" s="129"/>
      <c r="J130" s="129"/>
      <c r="K130" s="129"/>
      <c r="L130" s="129"/>
      <c r="M130" s="129"/>
      <c r="N130" s="129"/>
      <c r="O130" s="129"/>
      <c r="P130" s="129"/>
      <c r="Q130" s="129"/>
      <c r="R130" s="129"/>
      <c r="S130" s="129"/>
      <c r="T130" s="129"/>
      <c r="U130" s="129"/>
      <c r="V130" s="137"/>
      <c r="W130" s="137"/>
      <c r="X130" s="191"/>
      <c r="Y130" s="191"/>
      <c r="Z130" s="191"/>
      <c r="AA130" s="191"/>
      <c r="AB130" s="210"/>
      <c r="AC130" s="210"/>
      <c r="AD130" s="138"/>
    </row>
    <row r="131" spans="1:30" ht="11.25" customHeight="1">
      <c r="A131" s="88"/>
      <c r="B131" s="82"/>
      <c r="C131" s="82"/>
      <c r="D131" s="82"/>
      <c r="E131" s="82"/>
      <c r="F131" s="82"/>
      <c r="G131" s="82"/>
      <c r="H131" s="82"/>
      <c r="I131" s="82"/>
      <c r="J131" s="82"/>
      <c r="K131" s="82"/>
      <c r="L131" s="82"/>
      <c r="M131" s="82"/>
      <c r="N131" s="82"/>
      <c r="O131" s="129"/>
      <c r="P131" s="129"/>
      <c r="Q131" s="129"/>
      <c r="R131" s="129"/>
      <c r="S131" s="129"/>
      <c r="T131" s="129"/>
      <c r="U131" s="129"/>
      <c r="V131" s="137"/>
      <c r="W131" s="137"/>
      <c r="X131" s="191"/>
      <c r="Y131" s="82"/>
      <c r="Z131" s="82"/>
      <c r="AA131" s="82"/>
      <c r="AB131" s="82"/>
      <c r="AC131" s="82"/>
      <c r="AD131" s="88"/>
    </row>
    <row r="132" spans="1:30" ht="11.25" customHeight="1">
      <c r="A132" s="88"/>
      <c r="B132" s="82"/>
      <c r="C132" s="82"/>
      <c r="D132" s="82" t="s">
        <v>294</v>
      </c>
      <c r="E132" s="82"/>
      <c r="F132" s="82"/>
      <c r="G132" s="82"/>
      <c r="H132" s="82"/>
      <c r="I132" s="82"/>
      <c r="J132" s="82"/>
      <c r="K132" s="82"/>
      <c r="L132" s="82"/>
      <c r="M132" s="82"/>
      <c r="N132" s="129"/>
      <c r="O132" s="129"/>
      <c r="P132" s="129"/>
      <c r="Q132" s="129"/>
      <c r="R132" s="129"/>
      <c r="S132" s="129"/>
      <c r="T132" s="129"/>
      <c r="U132" s="129"/>
      <c r="V132" s="137"/>
      <c r="W132" s="137"/>
      <c r="X132" s="82"/>
      <c r="Y132" s="82"/>
      <c r="Z132" s="82"/>
      <c r="AA132" s="82"/>
      <c r="AB132" s="82"/>
      <c r="AC132" s="82"/>
      <c r="AD132" s="88"/>
    </row>
    <row r="133" spans="1:30" ht="11.25" customHeight="1">
      <c r="A133" s="88"/>
      <c r="B133" s="82"/>
      <c r="C133" s="82"/>
      <c r="D133" s="82"/>
      <c r="E133" s="82"/>
      <c r="F133" s="82"/>
      <c r="G133" s="82"/>
      <c r="H133" s="82"/>
      <c r="I133" s="82"/>
      <c r="J133" s="82"/>
      <c r="K133" s="82"/>
      <c r="L133" s="82"/>
      <c r="M133" s="82"/>
      <c r="N133" s="129"/>
      <c r="O133" s="129"/>
      <c r="P133" s="129"/>
      <c r="Q133" s="129"/>
      <c r="R133" s="129"/>
      <c r="S133" s="129"/>
      <c r="T133" s="129"/>
      <c r="U133" s="129"/>
      <c r="V133" s="137"/>
      <c r="W133" s="137"/>
      <c r="X133" s="82"/>
      <c r="Y133" s="82"/>
      <c r="Z133" s="82"/>
      <c r="AA133" s="82"/>
      <c r="AB133" s="82"/>
      <c r="AC133" s="82"/>
      <c r="AD133" s="88"/>
    </row>
    <row r="134" spans="1:30" ht="11.25" customHeight="1">
      <c r="A134" s="88"/>
      <c r="B134" s="82"/>
      <c r="C134" s="82"/>
      <c r="D134" s="82" t="s">
        <v>14</v>
      </c>
      <c r="E134" s="82"/>
      <c r="F134" s="82" t="s">
        <v>40</v>
      </c>
      <c r="G134" s="82"/>
      <c r="H134" s="82" t="s">
        <v>41</v>
      </c>
      <c r="I134" s="82"/>
      <c r="J134" s="82" t="s">
        <v>42</v>
      </c>
      <c r="K134" s="82"/>
      <c r="L134" s="82" t="s">
        <v>43</v>
      </c>
      <c r="M134" s="82"/>
      <c r="N134" s="82" t="s">
        <v>18</v>
      </c>
      <c r="O134" s="129"/>
      <c r="P134" s="129"/>
      <c r="Q134" s="129"/>
      <c r="R134" s="129"/>
      <c r="S134" s="129"/>
      <c r="T134" s="129"/>
      <c r="U134" s="129"/>
      <c r="V134" s="137"/>
      <c r="W134" s="137"/>
      <c r="X134" s="82"/>
      <c r="Y134" s="82"/>
      <c r="Z134" s="82"/>
      <c r="AA134" s="82"/>
      <c r="AB134" s="82"/>
      <c r="AC134" s="82"/>
      <c r="AD134" s="88"/>
    </row>
    <row r="135" spans="1:30" ht="11.25" customHeight="1">
      <c r="A135" s="88"/>
      <c r="B135" s="82"/>
      <c r="C135" s="82"/>
      <c r="D135" s="21" t="str">
        <f>_xlfn.IFERROR((SQRT((D121-D128)^2)),"")</f>
        <v/>
      </c>
      <c r="E135" s="82" t="str">
        <f>IF((D72-D79)&gt;0,"liter olje mer","liter olje mindre")</f>
        <v>liter olje mindre</v>
      </c>
      <c r="F135" s="21" t="str">
        <f>_xlfn.IFERROR((SQRT((F121-F128)^2)),"")</f>
        <v/>
      </c>
      <c r="G135" s="82" t="str">
        <f>IF((F72-F79)&gt;0,"liter olje mer","liter olje mindre")</f>
        <v>liter olje mindre</v>
      </c>
      <c r="H135" s="21" t="str">
        <f>_xlfn.IFERROR((SQRT((H121-H128)^2)),"")</f>
        <v/>
      </c>
      <c r="I135" s="82" t="str">
        <f>IF((H72-H79)&gt;0,"liter olje mer","liter olje mindre")</f>
        <v>liter olje mindre</v>
      </c>
      <c r="J135" s="21" t="str">
        <f>_xlfn.IFERROR((SQRT((J121-J128)^2)),"")</f>
        <v/>
      </c>
      <c r="K135" s="82" t="str">
        <f>IF((J72-J79)&gt;0,"liter olje mer","liter olje mindre")</f>
        <v>liter olje mindre</v>
      </c>
      <c r="L135" s="21" t="str">
        <f>_xlfn.IFERROR((SQRT((L121-L128)^2)),"")</f>
        <v/>
      </c>
      <c r="M135" s="82" t="str">
        <f>IF((L72-L79)&gt;0,"liter olje mer","liter olje mindre")</f>
        <v>liter olje mindre</v>
      </c>
      <c r="N135" s="21" t="str">
        <f>_xlfn.IFERROR((SQRT((N121-N128)^2)),"")</f>
        <v/>
      </c>
      <c r="O135" s="82" t="str">
        <f>IF((N72-N79)&gt;0,"liter olje mer","liter olje mindre")</f>
        <v>liter olje mindre</v>
      </c>
      <c r="P135" s="129"/>
      <c r="Q135" s="129"/>
      <c r="R135" s="129"/>
      <c r="S135" s="129"/>
      <c r="T135" s="129"/>
      <c r="U135" s="129"/>
      <c r="V135" s="137"/>
      <c r="W135" s="137"/>
      <c r="X135" s="82"/>
      <c r="Y135" s="82"/>
      <c r="Z135" s="82"/>
      <c r="AA135" s="82"/>
      <c r="AB135" s="82"/>
      <c r="AC135" s="82"/>
      <c r="AD135" s="88"/>
    </row>
    <row r="136" spans="1:30" ht="11.25" customHeight="1">
      <c r="A136" s="88"/>
      <c r="B136" s="82"/>
      <c r="C136" s="82"/>
      <c r="D136" s="120" t="s">
        <v>295</v>
      </c>
      <c r="E136" s="82"/>
      <c r="F136" s="120" t="s">
        <v>295</v>
      </c>
      <c r="G136" s="82"/>
      <c r="H136" s="120" t="s">
        <v>295</v>
      </c>
      <c r="I136" s="82"/>
      <c r="J136" s="120" t="s">
        <v>295</v>
      </c>
      <c r="K136" s="82"/>
      <c r="L136" s="120" t="s">
        <v>295</v>
      </c>
      <c r="M136" s="82"/>
      <c r="N136" s="120" t="s">
        <v>295</v>
      </c>
      <c r="O136" s="129"/>
      <c r="P136" s="129"/>
      <c r="Q136" s="129"/>
      <c r="R136" s="129"/>
      <c r="S136" s="129"/>
      <c r="T136" s="129"/>
      <c r="U136" s="129"/>
      <c r="V136" s="137"/>
      <c r="W136" s="137"/>
      <c r="X136" s="82"/>
      <c r="Y136" s="82"/>
      <c r="Z136" s="82"/>
      <c r="AA136" s="82"/>
      <c r="AB136" s="82"/>
      <c r="AC136" s="82"/>
      <c r="AD136" s="88"/>
    </row>
    <row r="137" spans="1:30" ht="11.25" customHeight="1">
      <c r="A137" s="88"/>
      <c r="B137" s="82"/>
      <c r="C137" s="82"/>
      <c r="D137" s="182">
        <f>INNDATA!C28</f>
        <v>0</v>
      </c>
      <c r="E137" s="82" t="s">
        <v>37</v>
      </c>
      <c r="F137" s="182">
        <f>INNDATA!E43</f>
        <v>0</v>
      </c>
      <c r="G137" s="82" t="s">
        <v>37</v>
      </c>
      <c r="H137" s="182">
        <f>INNDATA!G43</f>
        <v>0</v>
      </c>
      <c r="I137" s="82" t="s">
        <v>37</v>
      </c>
      <c r="J137" s="182">
        <f>INNDATA!I43</f>
        <v>0</v>
      </c>
      <c r="K137" s="82" t="s">
        <v>37</v>
      </c>
      <c r="L137" s="182">
        <f>INNDATA!K43</f>
        <v>0</v>
      </c>
      <c r="M137" s="82" t="s">
        <v>37</v>
      </c>
      <c r="N137" s="182">
        <f>INNDATA!M43</f>
        <v>0</v>
      </c>
      <c r="O137" s="82" t="s">
        <v>37</v>
      </c>
      <c r="P137" s="129"/>
      <c r="Q137" s="129"/>
      <c r="R137" s="129"/>
      <c r="S137" s="129"/>
      <c r="T137" s="129"/>
      <c r="U137" s="129"/>
      <c r="V137" s="137"/>
      <c r="W137" s="137"/>
      <c r="X137" s="82"/>
      <c r="Y137" s="82"/>
      <c r="Z137" s="82"/>
      <c r="AA137" s="82"/>
      <c r="AB137" s="82"/>
      <c r="AC137" s="82"/>
      <c r="AD137" s="88"/>
    </row>
    <row r="138" spans="1:30" ht="11.25" customHeight="1">
      <c r="A138" s="88"/>
      <c r="B138" s="82"/>
      <c r="C138" s="82"/>
      <c r="D138" s="82" t="s">
        <v>296</v>
      </c>
      <c r="E138" s="82"/>
      <c r="F138" s="82" t="s">
        <v>296</v>
      </c>
      <c r="G138" s="82"/>
      <c r="H138" s="82" t="s">
        <v>296</v>
      </c>
      <c r="I138" s="82"/>
      <c r="J138" s="82" t="s">
        <v>296</v>
      </c>
      <c r="K138" s="82"/>
      <c r="L138" s="82" t="s">
        <v>296</v>
      </c>
      <c r="M138" s="82"/>
      <c r="N138" s="82" t="s">
        <v>296</v>
      </c>
      <c r="O138" s="129"/>
      <c r="P138" s="129"/>
      <c r="Q138" s="129"/>
      <c r="R138" s="129"/>
      <c r="S138" s="129"/>
      <c r="T138" s="129"/>
      <c r="U138" s="129"/>
      <c r="V138" s="137"/>
      <c r="W138" s="137"/>
      <c r="X138" s="82"/>
      <c r="Y138" s="82"/>
      <c r="Z138" s="82"/>
      <c r="AA138" s="82"/>
      <c r="AB138" s="82"/>
      <c r="AC138" s="82"/>
      <c r="AD138" s="88"/>
    </row>
    <row r="139" spans="1:30" s="120" customFormat="1" ht="11.25" customHeight="1">
      <c r="A139" s="88"/>
      <c r="B139" s="82"/>
      <c r="C139" s="82"/>
      <c r="D139" s="39" t="str">
        <f>_xlfn.IFERROR(((D121-D128)/D128),"")</f>
        <v/>
      </c>
      <c r="E139" s="82"/>
      <c r="F139" s="39" t="str">
        <f>_xlfn.IFERROR(((F121-F128)/F128),"")</f>
        <v/>
      </c>
      <c r="G139" s="82"/>
      <c r="H139" s="39" t="str">
        <f>_xlfn.IFERROR(((H121-H128)/H128),"")</f>
        <v/>
      </c>
      <c r="I139" s="82"/>
      <c r="J139" s="39" t="str">
        <f>_xlfn.IFERROR(((J121-J128)/J128),"")</f>
        <v/>
      </c>
      <c r="K139" s="82"/>
      <c r="L139" s="39" t="str">
        <f>_xlfn.IFERROR(((L121-L128)/L128),"")</f>
        <v/>
      </c>
      <c r="M139" s="82"/>
      <c r="N139" s="39" t="str">
        <f>_xlfn.IFERROR(((N121-N128)/N128),"")</f>
        <v/>
      </c>
      <c r="O139" s="180"/>
      <c r="P139" s="180"/>
      <c r="Q139" s="180"/>
      <c r="R139" s="180"/>
      <c r="S139" s="180"/>
      <c r="T139" s="180"/>
      <c r="U139" s="180"/>
      <c r="V139" s="180"/>
      <c r="W139" s="180"/>
      <c r="X139" s="82"/>
      <c r="Y139" s="82"/>
      <c r="Z139" s="82"/>
      <c r="AA139" s="82"/>
      <c r="AB139" s="82"/>
      <c r="AC139" s="82"/>
      <c r="AD139" s="88"/>
    </row>
    <row r="140" spans="1:30" s="120" customFormat="1" ht="11.25" customHeight="1">
      <c r="A140" s="88"/>
      <c r="B140" s="82"/>
      <c r="C140" s="82"/>
      <c r="D140" s="82"/>
      <c r="E140" s="82"/>
      <c r="F140" s="82"/>
      <c r="G140" s="82"/>
      <c r="H140" s="82"/>
      <c r="I140" s="82"/>
      <c r="J140" s="82"/>
      <c r="K140" s="82"/>
      <c r="L140" s="82"/>
      <c r="M140" s="82"/>
      <c r="N140" s="180"/>
      <c r="O140" s="180"/>
      <c r="P140" s="180"/>
      <c r="Q140" s="180"/>
      <c r="R140" s="180"/>
      <c r="S140" s="180"/>
      <c r="T140" s="180"/>
      <c r="U140" s="180"/>
      <c r="V140" s="180"/>
      <c r="W140" s="180"/>
      <c r="X140" s="82"/>
      <c r="Y140" s="82"/>
      <c r="Z140" s="82"/>
      <c r="AA140" s="82"/>
      <c r="AB140" s="82"/>
      <c r="AC140" s="82"/>
      <c r="AD140" s="88"/>
    </row>
    <row r="141" spans="1:30" s="120" customFormat="1" ht="11.25" customHeight="1">
      <c r="A141" s="88"/>
      <c r="B141" s="82"/>
      <c r="C141" s="82"/>
      <c r="D141" s="82"/>
      <c r="E141" s="82"/>
      <c r="F141" s="82"/>
      <c r="G141" s="82"/>
      <c r="H141" s="82"/>
      <c r="I141" s="82"/>
      <c r="J141" s="82"/>
      <c r="K141" s="82"/>
      <c r="L141" s="82"/>
      <c r="M141" s="82"/>
      <c r="N141" s="180"/>
      <c r="O141" s="180"/>
      <c r="P141" s="180"/>
      <c r="Q141" s="180"/>
      <c r="R141" s="180"/>
      <c r="S141" s="180"/>
      <c r="T141" s="180"/>
      <c r="U141" s="180"/>
      <c r="V141" s="180"/>
      <c r="W141" s="180"/>
      <c r="X141" s="82"/>
      <c r="Y141" s="82"/>
      <c r="Z141" s="82"/>
      <c r="AA141" s="82"/>
      <c r="AB141" s="82"/>
      <c r="AC141" s="82"/>
      <c r="AD141" s="88"/>
    </row>
    <row r="142" spans="1:30" s="120" customFormat="1" ht="11.25" customHeight="1">
      <c r="A142" s="88"/>
      <c r="B142" s="82"/>
      <c r="C142" s="82"/>
      <c r="D142" s="82"/>
      <c r="E142" s="82"/>
      <c r="F142" s="82"/>
      <c r="G142" s="82"/>
      <c r="H142" s="82"/>
      <c r="I142" s="82"/>
      <c r="J142" s="82"/>
      <c r="K142" s="82"/>
      <c r="L142" s="82"/>
      <c r="M142" s="82"/>
      <c r="N142" s="180"/>
      <c r="O142" s="180"/>
      <c r="P142" s="180"/>
      <c r="Q142" s="180"/>
      <c r="R142" s="180"/>
      <c r="S142" s="180"/>
      <c r="T142" s="180"/>
      <c r="U142" s="180"/>
      <c r="V142" s="180"/>
      <c r="W142" s="180"/>
      <c r="X142" s="82"/>
      <c r="Y142" s="82"/>
      <c r="Z142" s="82"/>
      <c r="AA142" s="82"/>
      <c r="AB142" s="82"/>
      <c r="AC142" s="82"/>
      <c r="AD142" s="88"/>
    </row>
    <row r="143" spans="1:30" s="120" customFormat="1" ht="11.25" customHeight="1">
      <c r="A143" s="88"/>
      <c r="B143" s="82"/>
      <c r="C143" s="82"/>
      <c r="D143" s="82"/>
      <c r="E143" s="82"/>
      <c r="F143" s="82"/>
      <c r="G143" s="82"/>
      <c r="H143" s="82"/>
      <c r="I143" s="82"/>
      <c r="J143" s="82"/>
      <c r="K143" s="82"/>
      <c r="L143" s="82"/>
      <c r="M143" s="82"/>
      <c r="N143" s="180"/>
      <c r="O143" s="180"/>
      <c r="P143" s="180"/>
      <c r="Q143" s="180"/>
      <c r="R143" s="180"/>
      <c r="S143" s="180"/>
      <c r="T143" s="180"/>
      <c r="U143" s="180"/>
      <c r="V143" s="180"/>
      <c r="W143" s="180"/>
      <c r="X143" s="82"/>
      <c r="Y143" s="82"/>
      <c r="Z143" s="82"/>
      <c r="AA143" s="82"/>
      <c r="AB143" s="82"/>
      <c r="AC143" s="82"/>
      <c r="AD143" s="88"/>
    </row>
    <row r="144" spans="1:30" s="120" customFormat="1" ht="11.25" customHeight="1">
      <c r="A144" s="88"/>
      <c r="B144" s="82"/>
      <c r="C144" s="82"/>
      <c r="D144" s="82"/>
      <c r="E144" s="82"/>
      <c r="F144" s="82"/>
      <c r="G144" s="82"/>
      <c r="H144" s="82"/>
      <c r="I144" s="82"/>
      <c r="J144" s="82"/>
      <c r="K144" s="82"/>
      <c r="L144" s="82"/>
      <c r="M144" s="82"/>
      <c r="N144" s="180"/>
      <c r="O144" s="180"/>
      <c r="P144" s="180"/>
      <c r="Q144" s="180"/>
      <c r="R144" s="180"/>
      <c r="S144" s="180"/>
      <c r="T144" s="180"/>
      <c r="U144" s="180"/>
      <c r="V144" s="180"/>
      <c r="W144" s="180"/>
      <c r="X144" s="82"/>
      <c r="Y144" s="82"/>
      <c r="Z144" s="82"/>
      <c r="AA144" s="82"/>
      <c r="AB144" s="82"/>
      <c r="AC144" s="82"/>
      <c r="AD144" s="88"/>
    </row>
    <row r="145" spans="1:30" s="120" customFormat="1" ht="11.25" customHeight="1">
      <c r="A145" s="88"/>
      <c r="B145" s="82"/>
      <c r="C145" s="82"/>
      <c r="D145" s="82"/>
      <c r="E145" s="82"/>
      <c r="F145" s="82"/>
      <c r="G145" s="82"/>
      <c r="H145" s="82"/>
      <c r="I145" s="82"/>
      <c r="J145" s="82"/>
      <c r="K145" s="82"/>
      <c r="L145" s="82"/>
      <c r="M145" s="82"/>
      <c r="N145" s="180"/>
      <c r="O145" s="180"/>
      <c r="P145" s="180"/>
      <c r="Q145" s="180"/>
      <c r="R145" s="180"/>
      <c r="S145" s="180"/>
      <c r="T145" s="180"/>
      <c r="U145" s="180"/>
      <c r="V145" s="180"/>
      <c r="W145" s="180"/>
      <c r="X145" s="82"/>
      <c r="Y145" s="82"/>
      <c r="Z145" s="82"/>
      <c r="AA145" s="82"/>
      <c r="AB145" s="82"/>
      <c r="AC145" s="82"/>
      <c r="AD145" s="88"/>
    </row>
    <row r="146" spans="1:30" s="120" customFormat="1" ht="11.25" customHeight="1">
      <c r="A146" s="88"/>
      <c r="B146" s="82"/>
      <c r="C146" s="82"/>
      <c r="D146" s="82"/>
      <c r="E146" s="82"/>
      <c r="F146" s="82"/>
      <c r="G146" s="82"/>
      <c r="H146" s="82"/>
      <c r="I146" s="82"/>
      <c r="J146" s="82"/>
      <c r="K146" s="82"/>
      <c r="L146" s="82"/>
      <c r="M146" s="82"/>
      <c r="N146" s="180"/>
      <c r="O146" s="180"/>
      <c r="P146" s="180"/>
      <c r="Q146" s="180"/>
      <c r="R146" s="180"/>
      <c r="S146" s="180"/>
      <c r="T146" s="180"/>
      <c r="U146" s="180"/>
      <c r="V146" s="180"/>
      <c r="W146" s="180"/>
      <c r="X146" s="82"/>
      <c r="Y146" s="82"/>
      <c r="Z146" s="82"/>
      <c r="AA146" s="82"/>
      <c r="AB146" s="82"/>
      <c r="AC146" s="82"/>
      <c r="AD146" s="88"/>
    </row>
    <row r="147" spans="1:30" s="120" customFormat="1" ht="11.25" customHeight="1">
      <c r="A147" s="88"/>
      <c r="B147" s="82"/>
      <c r="C147" s="82"/>
      <c r="D147" s="82"/>
      <c r="E147" s="82"/>
      <c r="F147" s="82"/>
      <c r="G147" s="82"/>
      <c r="H147" s="82"/>
      <c r="I147" s="82"/>
      <c r="J147" s="82"/>
      <c r="K147" s="82"/>
      <c r="L147" s="82"/>
      <c r="M147" s="82"/>
      <c r="N147" s="180"/>
      <c r="O147" s="180"/>
      <c r="P147" s="180"/>
      <c r="Q147" s="180"/>
      <c r="R147" s="180"/>
      <c r="S147" s="180"/>
      <c r="T147" s="180"/>
      <c r="U147" s="180"/>
      <c r="V147" s="180"/>
      <c r="W147" s="180"/>
      <c r="X147" s="82"/>
      <c r="Y147" s="82"/>
      <c r="Z147" s="82"/>
      <c r="AA147" s="82"/>
      <c r="AB147" s="82"/>
      <c r="AC147" s="82"/>
      <c r="AD147" s="88"/>
    </row>
    <row r="148" spans="1:30" s="120" customFormat="1" ht="11.25" customHeight="1">
      <c r="A148" s="88"/>
      <c r="B148" s="82"/>
      <c r="C148" s="82"/>
      <c r="D148" s="82"/>
      <c r="E148" s="82"/>
      <c r="F148" s="82"/>
      <c r="G148" s="82"/>
      <c r="H148" s="82"/>
      <c r="I148" s="82"/>
      <c r="J148" s="82"/>
      <c r="K148" s="82"/>
      <c r="L148" s="82"/>
      <c r="M148" s="82"/>
      <c r="N148" s="180"/>
      <c r="O148" s="180"/>
      <c r="P148" s="180"/>
      <c r="Q148" s="180"/>
      <c r="R148" s="180"/>
      <c r="S148" s="180"/>
      <c r="T148" s="180"/>
      <c r="U148" s="180"/>
      <c r="V148" s="180"/>
      <c r="W148" s="180"/>
      <c r="X148" s="82"/>
      <c r="Y148" s="82"/>
      <c r="Z148" s="82"/>
      <c r="AA148" s="82"/>
      <c r="AB148" s="82"/>
      <c r="AC148" s="82"/>
      <c r="AD148" s="88"/>
    </row>
    <row r="149" spans="1:30" s="120" customFormat="1" ht="11.25" customHeight="1">
      <c r="A149" s="88"/>
      <c r="B149" s="82"/>
      <c r="C149" s="82"/>
      <c r="D149" s="82"/>
      <c r="E149" s="82"/>
      <c r="F149" s="82"/>
      <c r="G149" s="82"/>
      <c r="H149" s="82"/>
      <c r="I149" s="82"/>
      <c r="J149" s="82"/>
      <c r="K149" s="82"/>
      <c r="L149" s="82"/>
      <c r="M149" s="82"/>
      <c r="N149" s="180"/>
      <c r="O149" s="180"/>
      <c r="P149" s="180"/>
      <c r="Q149" s="180"/>
      <c r="R149" s="180"/>
      <c r="S149" s="180"/>
      <c r="T149" s="180"/>
      <c r="U149" s="180"/>
      <c r="V149" s="180"/>
      <c r="W149" s="180"/>
      <c r="X149" s="82"/>
      <c r="Y149" s="82"/>
      <c r="Z149" s="82"/>
      <c r="AA149" s="82"/>
      <c r="AB149" s="82"/>
      <c r="AC149" s="82"/>
      <c r="AD149" s="88"/>
    </row>
    <row r="150" spans="1:30" s="120" customFormat="1" ht="11.25" customHeight="1">
      <c r="A150" s="88"/>
      <c r="B150" s="82"/>
      <c r="C150" s="82"/>
      <c r="D150" s="82"/>
      <c r="E150" s="82"/>
      <c r="F150" s="82"/>
      <c r="G150" s="82"/>
      <c r="H150" s="82"/>
      <c r="I150" s="82"/>
      <c r="J150" s="82"/>
      <c r="K150" s="82"/>
      <c r="L150" s="82"/>
      <c r="M150" s="82"/>
      <c r="N150" s="180"/>
      <c r="O150" s="180"/>
      <c r="P150" s="180"/>
      <c r="Q150" s="180"/>
      <c r="R150" s="180"/>
      <c r="S150" s="180"/>
      <c r="T150" s="180"/>
      <c r="U150" s="180"/>
      <c r="V150" s="180"/>
      <c r="W150" s="180"/>
      <c r="X150" s="82"/>
      <c r="Y150" s="82"/>
      <c r="Z150" s="82"/>
      <c r="AA150" s="82"/>
      <c r="AB150" s="82"/>
      <c r="AC150" s="82"/>
      <c r="AD150" s="88"/>
    </row>
    <row r="151" spans="1:30" s="120" customFormat="1" ht="11.25" customHeight="1">
      <c r="A151" s="88"/>
      <c r="B151" s="82"/>
      <c r="C151" s="82"/>
      <c r="D151" s="82"/>
      <c r="E151" s="82"/>
      <c r="F151" s="82"/>
      <c r="G151" s="82"/>
      <c r="H151" s="82"/>
      <c r="I151" s="82"/>
      <c r="J151" s="82"/>
      <c r="K151" s="82"/>
      <c r="L151" s="82"/>
      <c r="M151" s="82"/>
      <c r="N151" s="180"/>
      <c r="O151" s="180"/>
      <c r="P151" s="180"/>
      <c r="Q151" s="180"/>
      <c r="R151" s="180"/>
      <c r="S151" s="180"/>
      <c r="T151" s="180"/>
      <c r="U151" s="180"/>
      <c r="V151" s="180"/>
      <c r="W151" s="180"/>
      <c r="X151" s="82"/>
      <c r="Y151" s="82"/>
      <c r="Z151" s="82"/>
      <c r="AA151" s="82"/>
      <c r="AB151" s="82"/>
      <c r="AC151" s="82"/>
      <c r="AD151" s="88"/>
    </row>
    <row r="152" spans="1:30" s="120" customFormat="1" ht="11.25" customHeight="1">
      <c r="A152" s="88"/>
      <c r="B152" s="82"/>
      <c r="C152" s="82"/>
      <c r="D152" s="82"/>
      <c r="E152" s="82"/>
      <c r="F152" s="82"/>
      <c r="G152" s="82"/>
      <c r="H152" s="82"/>
      <c r="I152" s="82"/>
      <c r="J152" s="82"/>
      <c r="K152" s="82"/>
      <c r="L152" s="82"/>
      <c r="M152" s="82"/>
      <c r="N152" s="180"/>
      <c r="O152" s="180"/>
      <c r="P152" s="180"/>
      <c r="Q152" s="180"/>
      <c r="R152" s="180"/>
      <c r="S152" s="180"/>
      <c r="T152" s="180"/>
      <c r="U152" s="180"/>
      <c r="V152" s="180"/>
      <c r="W152" s="180"/>
      <c r="X152" s="82"/>
      <c r="Y152" s="82"/>
      <c r="Z152" s="82"/>
      <c r="AA152" s="82"/>
      <c r="AB152" s="82"/>
      <c r="AC152" s="82"/>
      <c r="AD152" s="88"/>
    </row>
    <row r="153" spans="1:30" s="120" customFormat="1" ht="11.25" customHeight="1">
      <c r="A153" s="88"/>
      <c r="B153" s="82"/>
      <c r="C153" s="82"/>
      <c r="D153" s="82"/>
      <c r="E153" s="82"/>
      <c r="F153" s="82"/>
      <c r="G153" s="82"/>
      <c r="H153" s="82"/>
      <c r="I153" s="82"/>
      <c r="J153" s="82"/>
      <c r="K153" s="82"/>
      <c r="L153" s="82"/>
      <c r="M153" s="82"/>
      <c r="N153" s="180"/>
      <c r="O153" s="180"/>
      <c r="P153" s="180"/>
      <c r="Q153" s="180"/>
      <c r="R153" s="180"/>
      <c r="S153" s="180"/>
      <c r="T153" s="180"/>
      <c r="U153" s="180"/>
      <c r="V153" s="180"/>
      <c r="W153" s="180"/>
      <c r="X153" s="82"/>
      <c r="Y153" s="82"/>
      <c r="Z153" s="82"/>
      <c r="AA153" s="82"/>
      <c r="AB153" s="82"/>
      <c r="AC153" s="82"/>
      <c r="AD153" s="88"/>
    </row>
    <row r="154" spans="1:30" s="120" customFormat="1" ht="11.25" customHeight="1">
      <c r="A154" s="88"/>
      <c r="B154" s="82"/>
      <c r="C154" s="82"/>
      <c r="D154" s="82"/>
      <c r="E154" s="82"/>
      <c r="F154" s="82"/>
      <c r="G154" s="82"/>
      <c r="H154" s="82"/>
      <c r="I154" s="82"/>
      <c r="J154" s="82"/>
      <c r="K154" s="82"/>
      <c r="L154" s="82"/>
      <c r="M154" s="82"/>
      <c r="N154" s="180"/>
      <c r="O154" s="180"/>
      <c r="P154" s="180"/>
      <c r="Q154" s="180"/>
      <c r="R154" s="180"/>
      <c r="S154" s="180"/>
      <c r="T154" s="180"/>
      <c r="U154" s="180"/>
      <c r="V154" s="180"/>
      <c r="W154" s="180"/>
      <c r="X154" s="82"/>
      <c r="Y154" s="82"/>
      <c r="Z154" s="82"/>
      <c r="AA154" s="82"/>
      <c r="AB154" s="82"/>
      <c r="AC154" s="82"/>
      <c r="AD154" s="88"/>
    </row>
    <row r="155" spans="1:30" s="120" customFormat="1" ht="11.25" customHeight="1">
      <c r="A155" s="88"/>
      <c r="B155" s="82"/>
      <c r="C155" s="82"/>
      <c r="D155" s="82"/>
      <c r="E155" s="82"/>
      <c r="F155" s="82"/>
      <c r="G155" s="82"/>
      <c r="H155" s="82"/>
      <c r="I155" s="82"/>
      <c r="J155" s="82"/>
      <c r="K155" s="82"/>
      <c r="L155" s="82"/>
      <c r="M155" s="82"/>
      <c r="N155" s="180"/>
      <c r="O155" s="180"/>
      <c r="P155" s="180"/>
      <c r="Q155" s="180"/>
      <c r="R155" s="180"/>
      <c r="S155" s="180"/>
      <c r="T155" s="180"/>
      <c r="U155" s="180"/>
      <c r="V155" s="180"/>
      <c r="W155" s="180"/>
      <c r="X155" s="82"/>
      <c r="Y155" s="82"/>
      <c r="Z155" s="82"/>
      <c r="AA155" s="82"/>
      <c r="AB155" s="82"/>
      <c r="AC155" s="82"/>
      <c r="AD155" s="88"/>
    </row>
    <row r="156" spans="1:30" s="120" customFormat="1" ht="11.25" customHeight="1">
      <c r="A156" s="88"/>
      <c r="B156" s="82"/>
      <c r="C156" s="82"/>
      <c r="D156" s="82"/>
      <c r="E156" s="82"/>
      <c r="F156" s="82"/>
      <c r="G156" s="82"/>
      <c r="H156" s="82"/>
      <c r="I156" s="82"/>
      <c r="J156" s="82"/>
      <c r="K156" s="82"/>
      <c r="L156" s="82"/>
      <c r="M156" s="82"/>
      <c r="N156" s="180"/>
      <c r="O156" s="180"/>
      <c r="P156" s="180"/>
      <c r="Q156" s="180"/>
      <c r="R156" s="180"/>
      <c r="S156" s="180"/>
      <c r="T156" s="180"/>
      <c r="U156" s="180"/>
      <c r="V156" s="180"/>
      <c r="W156" s="180"/>
      <c r="X156" s="82"/>
      <c r="Y156" s="82"/>
      <c r="Z156" s="82"/>
      <c r="AA156" s="82"/>
      <c r="AB156" s="82"/>
      <c r="AC156" s="82"/>
      <c r="AD156" s="88"/>
    </row>
    <row r="157" spans="1:30" s="120" customFormat="1" ht="11.25" customHeight="1">
      <c r="A157" s="88"/>
      <c r="B157" s="82"/>
      <c r="C157" s="82"/>
      <c r="D157" s="82"/>
      <c r="E157" s="82"/>
      <c r="F157" s="82"/>
      <c r="G157" s="82"/>
      <c r="H157" s="82"/>
      <c r="I157" s="82"/>
      <c r="J157" s="82"/>
      <c r="K157" s="82"/>
      <c r="L157" s="82"/>
      <c r="M157" s="82"/>
      <c r="N157" s="180"/>
      <c r="O157" s="180"/>
      <c r="P157" s="180"/>
      <c r="Q157" s="180"/>
      <c r="R157" s="180"/>
      <c r="S157" s="180"/>
      <c r="T157" s="180"/>
      <c r="U157" s="180"/>
      <c r="V157" s="180"/>
      <c r="W157" s="180"/>
      <c r="X157" s="82"/>
      <c r="Y157" s="82"/>
      <c r="Z157" s="82"/>
      <c r="AA157" s="82"/>
      <c r="AB157" s="82"/>
      <c r="AC157" s="82"/>
      <c r="AD157" s="88"/>
    </row>
    <row r="158" spans="1:30" s="120" customFormat="1" ht="11.25" customHeight="1">
      <c r="A158" s="88"/>
      <c r="B158" s="82"/>
      <c r="C158" s="82"/>
      <c r="D158" s="82"/>
      <c r="E158" s="82"/>
      <c r="F158" s="82"/>
      <c r="G158" s="82"/>
      <c r="H158" s="82"/>
      <c r="I158" s="82"/>
      <c r="J158" s="82"/>
      <c r="K158" s="82"/>
      <c r="L158" s="82"/>
      <c r="M158" s="82"/>
      <c r="N158" s="180"/>
      <c r="O158" s="180"/>
      <c r="P158" s="180"/>
      <c r="Q158" s="180"/>
      <c r="R158" s="180"/>
      <c r="S158" s="180"/>
      <c r="T158" s="180"/>
      <c r="U158" s="180"/>
      <c r="V158" s="180"/>
      <c r="W158" s="180"/>
      <c r="X158" s="82"/>
      <c r="Y158" s="82"/>
      <c r="Z158" s="82"/>
      <c r="AA158" s="82"/>
      <c r="AB158" s="82"/>
      <c r="AC158" s="82"/>
      <c r="AD158" s="88"/>
    </row>
    <row r="159" spans="1:30" s="120" customFormat="1" ht="11.25" customHeight="1">
      <c r="A159" s="88"/>
      <c r="B159" s="82"/>
      <c r="C159" s="82"/>
      <c r="D159" s="82"/>
      <c r="E159" s="82"/>
      <c r="F159" s="82"/>
      <c r="G159" s="82"/>
      <c r="H159" s="82"/>
      <c r="I159" s="82"/>
      <c r="J159" s="82"/>
      <c r="K159" s="82"/>
      <c r="L159" s="82"/>
      <c r="M159" s="82"/>
      <c r="N159" s="180"/>
      <c r="O159" s="180"/>
      <c r="P159" s="180"/>
      <c r="Q159" s="180"/>
      <c r="R159" s="180"/>
      <c r="S159" s="180"/>
      <c r="T159" s="180"/>
      <c r="U159" s="180"/>
      <c r="V159" s="180"/>
      <c r="W159" s="180"/>
      <c r="X159" s="82"/>
      <c r="Y159" s="82"/>
      <c r="Z159" s="82"/>
      <c r="AA159" s="82"/>
      <c r="AB159" s="82"/>
      <c r="AC159" s="82"/>
      <c r="AD159" s="88"/>
    </row>
    <row r="160" spans="1:30" s="120" customFormat="1" ht="11.25" customHeight="1">
      <c r="A160" s="88"/>
      <c r="B160" s="82"/>
      <c r="C160" s="82"/>
      <c r="D160" s="82"/>
      <c r="E160" s="82"/>
      <c r="F160" s="82"/>
      <c r="G160" s="82"/>
      <c r="H160" s="82"/>
      <c r="I160" s="82"/>
      <c r="J160" s="82"/>
      <c r="K160" s="82"/>
      <c r="L160" s="82"/>
      <c r="M160" s="82"/>
      <c r="N160" s="180"/>
      <c r="O160" s="180"/>
      <c r="P160" s="180"/>
      <c r="Q160" s="180"/>
      <c r="R160" s="180"/>
      <c r="S160" s="180"/>
      <c r="T160" s="180"/>
      <c r="U160" s="180"/>
      <c r="V160" s="180"/>
      <c r="W160" s="180"/>
      <c r="X160" s="82"/>
      <c r="Y160" s="82"/>
      <c r="Z160" s="82"/>
      <c r="AA160" s="82"/>
      <c r="AB160" s="82"/>
      <c r="AC160" s="82"/>
      <c r="AD160" s="88"/>
    </row>
    <row r="161" spans="1:30" s="120" customFormat="1" ht="11.25" customHeight="1">
      <c r="A161" s="88"/>
      <c r="B161" s="82"/>
      <c r="C161" s="82"/>
      <c r="D161" s="82"/>
      <c r="E161" s="82"/>
      <c r="F161" s="82"/>
      <c r="G161" s="82"/>
      <c r="H161" s="82"/>
      <c r="I161" s="82"/>
      <c r="J161" s="82"/>
      <c r="K161" s="82"/>
      <c r="L161" s="82"/>
      <c r="M161" s="82"/>
      <c r="N161" s="180"/>
      <c r="O161" s="180"/>
      <c r="P161" s="180"/>
      <c r="Q161" s="180"/>
      <c r="R161" s="180"/>
      <c r="S161" s="180"/>
      <c r="T161" s="180"/>
      <c r="U161" s="180"/>
      <c r="V161" s="180"/>
      <c r="W161" s="180"/>
      <c r="X161" s="82"/>
      <c r="Y161" s="82"/>
      <c r="Z161" s="82"/>
      <c r="AA161" s="82"/>
      <c r="AB161" s="82"/>
      <c r="AC161" s="82"/>
      <c r="AD161" s="88"/>
    </row>
    <row r="162" spans="1:30" s="120" customFormat="1" ht="11.25" customHeight="1">
      <c r="A162" s="88"/>
      <c r="B162" s="82"/>
      <c r="C162" s="82"/>
      <c r="D162" s="82"/>
      <c r="E162" s="82"/>
      <c r="F162" s="82"/>
      <c r="G162" s="82"/>
      <c r="H162" s="82"/>
      <c r="I162" s="82"/>
      <c r="J162" s="82"/>
      <c r="K162" s="82"/>
      <c r="L162" s="82"/>
      <c r="M162" s="82"/>
      <c r="N162" s="180"/>
      <c r="O162" s="180"/>
      <c r="P162" s="180"/>
      <c r="Q162" s="180"/>
      <c r="R162" s="180"/>
      <c r="S162" s="180"/>
      <c r="T162" s="180"/>
      <c r="U162" s="180"/>
      <c r="V162" s="180"/>
      <c r="W162" s="180"/>
      <c r="X162" s="82"/>
      <c r="Y162" s="82"/>
      <c r="Z162" s="82"/>
      <c r="AA162" s="82"/>
      <c r="AB162" s="82"/>
      <c r="AC162" s="82"/>
      <c r="AD162" s="88"/>
    </row>
    <row r="163" spans="1:30" s="120" customFormat="1" ht="11.25" customHeight="1">
      <c r="A163" s="88"/>
      <c r="B163" s="82"/>
      <c r="C163" s="82"/>
      <c r="D163" s="82"/>
      <c r="E163" s="82"/>
      <c r="F163" s="82"/>
      <c r="G163" s="82"/>
      <c r="H163" s="82"/>
      <c r="I163" s="82"/>
      <c r="J163" s="82"/>
      <c r="K163" s="82"/>
      <c r="L163" s="82"/>
      <c r="M163" s="82"/>
      <c r="N163" s="180"/>
      <c r="O163" s="180"/>
      <c r="P163" s="180"/>
      <c r="Q163" s="180"/>
      <c r="R163" s="180"/>
      <c r="S163" s="180"/>
      <c r="T163" s="180"/>
      <c r="U163" s="180"/>
      <c r="V163" s="180"/>
      <c r="W163" s="180"/>
      <c r="X163" s="82"/>
      <c r="Y163" s="82"/>
      <c r="Z163" s="82"/>
      <c r="AA163" s="82"/>
      <c r="AB163" s="82"/>
      <c r="AC163" s="82"/>
      <c r="AD163" s="88"/>
    </row>
    <row r="164" spans="1:30" ht="11.25" customHeight="1">
      <c r="A164" s="88"/>
      <c r="B164" s="82"/>
      <c r="C164" s="82"/>
      <c r="D164" s="264" t="s">
        <v>297</v>
      </c>
      <c r="E164" s="264"/>
      <c r="F164" s="264"/>
      <c r="G164" s="264"/>
      <c r="H164" s="264"/>
      <c r="I164" s="82"/>
      <c r="J164" s="82"/>
      <c r="K164" s="82"/>
      <c r="L164" s="82"/>
      <c r="M164" s="82"/>
      <c r="N164" s="129"/>
      <c r="O164" s="129"/>
      <c r="P164" s="129"/>
      <c r="Q164" s="129"/>
      <c r="R164" s="129"/>
      <c r="S164" s="129"/>
      <c r="T164" s="129"/>
      <c r="U164" s="129"/>
      <c r="V164" s="137"/>
      <c r="W164" s="137"/>
      <c r="X164" s="82"/>
      <c r="Y164" s="82"/>
      <c r="Z164" s="82"/>
      <c r="AA164" s="82"/>
      <c r="AB164" s="82"/>
      <c r="AC164" s="82"/>
      <c r="AD164" s="88"/>
    </row>
    <row r="165" spans="1:30" ht="11.25" customHeight="1">
      <c r="A165" s="88"/>
      <c r="B165" s="82"/>
      <c r="C165" s="82"/>
      <c r="D165" s="264"/>
      <c r="E165" s="264"/>
      <c r="F165" s="264"/>
      <c r="G165" s="264"/>
      <c r="H165" s="264"/>
      <c r="I165" s="82"/>
      <c r="J165" s="82"/>
      <c r="K165" s="82"/>
      <c r="L165" s="82"/>
      <c r="M165" s="82"/>
      <c r="N165" s="129"/>
      <c r="O165" s="129"/>
      <c r="P165" s="129"/>
      <c r="Q165" s="129"/>
      <c r="R165" s="129"/>
      <c r="S165" s="129"/>
      <c r="T165" s="129"/>
      <c r="U165" s="129"/>
      <c r="V165" s="137"/>
      <c r="W165" s="137"/>
      <c r="X165" s="82"/>
      <c r="Y165" s="82"/>
      <c r="Z165" s="82"/>
      <c r="AA165" s="82"/>
      <c r="AB165" s="82"/>
      <c r="AC165" s="82"/>
      <c r="AD165" s="88"/>
    </row>
    <row r="166" spans="1:30" ht="11.25" customHeight="1">
      <c r="A166" s="88"/>
      <c r="B166" s="82"/>
      <c r="C166" s="82"/>
      <c r="D166" s="82"/>
      <c r="E166" s="82"/>
      <c r="F166" s="82"/>
      <c r="G166" s="82"/>
      <c r="H166" s="82"/>
      <c r="I166" s="82"/>
      <c r="J166" s="82"/>
      <c r="K166" s="82"/>
      <c r="L166" s="82"/>
      <c r="M166" s="82"/>
      <c r="N166" s="129"/>
      <c r="O166" s="129"/>
      <c r="P166" s="129"/>
      <c r="Q166" s="129"/>
      <c r="R166" s="129"/>
      <c r="S166" s="129"/>
      <c r="T166" s="129"/>
      <c r="U166" s="129"/>
      <c r="V166" s="137"/>
      <c r="W166" s="137"/>
      <c r="X166" s="82"/>
      <c r="Y166" s="82"/>
      <c r="Z166" s="82"/>
      <c r="AA166" s="82"/>
      <c r="AB166" s="82"/>
      <c r="AC166" s="82"/>
      <c r="AD166" s="88"/>
    </row>
    <row r="167" spans="1:30" s="120" customFormat="1" ht="11.25" customHeight="1">
      <c r="A167" s="88"/>
      <c r="B167" s="82"/>
      <c r="C167" s="82"/>
      <c r="D167" s="82" t="s">
        <v>298</v>
      </c>
      <c r="E167" s="82"/>
      <c r="F167" s="82"/>
      <c r="G167" s="82"/>
      <c r="H167" s="82"/>
      <c r="I167" s="82"/>
      <c r="J167" s="82"/>
      <c r="K167" s="82"/>
      <c r="L167" s="82"/>
      <c r="M167" s="82"/>
      <c r="N167" s="180"/>
      <c r="O167" s="180"/>
      <c r="P167" s="180"/>
      <c r="Q167" s="180"/>
      <c r="R167" s="180"/>
      <c r="S167" s="180"/>
      <c r="T167" s="180"/>
      <c r="U167" s="180"/>
      <c r="V167" s="180"/>
      <c r="W167" s="180"/>
      <c r="X167" s="82"/>
      <c r="Y167" s="82"/>
      <c r="Z167" s="82"/>
      <c r="AA167" s="82"/>
      <c r="AB167" s="82"/>
      <c r="AC167" s="82"/>
      <c r="AD167" s="88"/>
    </row>
    <row r="168" spans="1:30" ht="11.25" customHeight="1">
      <c r="A168" s="88"/>
      <c r="B168" s="82"/>
      <c r="C168" s="82"/>
      <c r="D168" s="82"/>
      <c r="E168" s="82"/>
      <c r="F168" s="82"/>
      <c r="G168" s="82"/>
      <c r="H168" s="82"/>
      <c r="I168" s="82"/>
      <c r="J168" s="82"/>
      <c r="K168" s="82"/>
      <c r="L168" s="82"/>
      <c r="M168" s="82"/>
      <c r="N168" s="129"/>
      <c r="O168" s="129"/>
      <c r="P168" s="129"/>
      <c r="Q168" s="129"/>
      <c r="R168" s="129"/>
      <c r="S168" s="129"/>
      <c r="T168" s="129"/>
      <c r="U168" s="129"/>
      <c r="V168" s="137"/>
      <c r="W168" s="137"/>
      <c r="X168" s="82"/>
      <c r="Y168" s="82"/>
      <c r="Z168" s="82"/>
      <c r="AA168" s="82"/>
      <c r="AB168" s="82"/>
      <c r="AC168" s="82"/>
      <c r="AD168" s="88"/>
    </row>
    <row r="169" spans="1:30" ht="11.25" customHeight="1">
      <c r="A169" s="88"/>
      <c r="B169" s="82"/>
      <c r="C169" s="82"/>
      <c r="D169" s="82" t="s">
        <v>14</v>
      </c>
      <c r="E169" s="82"/>
      <c r="F169" s="82" t="s">
        <v>40</v>
      </c>
      <c r="G169" s="82"/>
      <c r="H169" s="82" t="s">
        <v>41</v>
      </c>
      <c r="I169" s="82"/>
      <c r="J169" s="82" t="s">
        <v>42</v>
      </c>
      <c r="K169" s="82"/>
      <c r="L169" s="82" t="s">
        <v>43</v>
      </c>
      <c r="M169" s="82"/>
      <c r="N169" s="129"/>
      <c r="O169" s="129"/>
      <c r="P169" s="129"/>
      <c r="Q169" s="129"/>
      <c r="R169" s="129"/>
      <c r="S169" s="129"/>
      <c r="T169" s="129"/>
      <c r="U169" s="129"/>
      <c r="V169" s="137"/>
      <c r="W169" s="137"/>
      <c r="X169" s="82"/>
      <c r="Y169" s="82"/>
      <c r="Z169" s="82"/>
      <c r="AA169" s="82"/>
      <c r="AB169" s="82"/>
      <c r="AC169" s="82"/>
      <c r="AD169" s="88"/>
    </row>
    <row r="170" spans="1:30" ht="11.25" customHeight="1">
      <c r="A170" s="88"/>
      <c r="B170" s="82"/>
      <c r="C170" s="82"/>
      <c r="D170" s="21" t="str">
        <f>UTDATA!D29</f>
        <v/>
      </c>
      <c r="E170" s="82" t="s">
        <v>55</v>
      </c>
      <c r="F170" s="21" t="str">
        <f>UTDATA!F29</f>
        <v/>
      </c>
      <c r="G170" s="82" t="s">
        <v>55</v>
      </c>
      <c r="H170" s="21" t="str">
        <f>UTDATA!H29</f>
        <v/>
      </c>
      <c r="I170" s="82" t="s">
        <v>55</v>
      </c>
      <c r="J170" s="21" t="str">
        <f>UTDATA!J29</f>
        <v/>
      </c>
      <c r="K170" s="82" t="s">
        <v>55</v>
      </c>
      <c r="L170" s="21" t="str">
        <f>UTDATA!L29</f>
        <v/>
      </c>
      <c r="M170" s="82" t="s">
        <v>55</v>
      </c>
      <c r="N170" s="129"/>
      <c r="O170" s="129"/>
      <c r="P170" s="129"/>
      <c r="Q170" s="129"/>
      <c r="R170" s="129"/>
      <c r="S170" s="129"/>
      <c r="T170" s="129"/>
      <c r="U170" s="129"/>
      <c r="V170" s="137"/>
      <c r="W170" s="137"/>
      <c r="X170" s="82"/>
      <c r="Y170" s="82"/>
      <c r="Z170" s="82"/>
      <c r="AA170" s="82"/>
      <c r="AB170" s="82"/>
      <c r="AC170" s="82"/>
      <c r="AD170" s="88"/>
    </row>
    <row r="171" spans="1:30" ht="11.25" customHeight="1">
      <c r="A171" s="88"/>
      <c r="B171" s="82"/>
      <c r="C171" s="82"/>
      <c r="D171" s="129"/>
      <c r="E171" s="82"/>
      <c r="F171" s="129"/>
      <c r="G171" s="82"/>
      <c r="H171" s="129"/>
      <c r="I171" s="82"/>
      <c r="J171" s="129"/>
      <c r="K171" s="82"/>
      <c r="L171" s="129"/>
      <c r="M171" s="82"/>
      <c r="N171" s="129"/>
      <c r="O171" s="129"/>
      <c r="P171" s="129"/>
      <c r="Q171" s="129"/>
      <c r="R171" s="129"/>
      <c r="S171" s="129"/>
      <c r="T171" s="129"/>
      <c r="U171" s="129"/>
      <c r="V171" s="137"/>
      <c r="W171" s="137"/>
      <c r="X171" s="82"/>
      <c r="Y171" s="82"/>
      <c r="Z171" s="82"/>
      <c r="AA171" s="82"/>
      <c r="AB171" s="82"/>
      <c r="AC171" s="82"/>
      <c r="AD171" s="88"/>
    </row>
    <row r="172" spans="1:30" ht="11.25" customHeight="1">
      <c r="A172" s="88"/>
      <c r="B172" s="82"/>
      <c r="C172" s="82"/>
      <c r="D172" s="82"/>
      <c r="E172" s="82"/>
      <c r="F172" s="82"/>
      <c r="G172" s="82"/>
      <c r="H172" s="82"/>
      <c r="I172" s="82"/>
      <c r="J172" s="82"/>
      <c r="K172" s="82"/>
      <c r="L172" s="82"/>
      <c r="M172" s="82"/>
      <c r="N172" s="129"/>
      <c r="O172" s="129"/>
      <c r="P172" s="129"/>
      <c r="Q172" s="129"/>
      <c r="R172" s="129"/>
      <c r="S172" s="129"/>
      <c r="T172" s="129"/>
      <c r="U172" s="129"/>
      <c r="V172" s="137"/>
      <c r="W172" s="137"/>
      <c r="X172" s="82"/>
      <c r="Y172" s="82"/>
      <c r="Z172" s="82"/>
      <c r="AA172" s="82"/>
      <c r="AB172" s="82"/>
      <c r="AC172" s="82"/>
      <c r="AD172" s="88"/>
    </row>
    <row r="173" spans="1:30" ht="11.25" customHeight="1">
      <c r="A173" s="88"/>
      <c r="B173" s="82"/>
      <c r="C173" s="82"/>
      <c r="D173" s="82" t="s">
        <v>363</v>
      </c>
      <c r="E173" s="82"/>
      <c r="F173" s="82"/>
      <c r="G173" s="82"/>
      <c r="H173" s="82"/>
      <c r="I173" s="82"/>
      <c r="J173" s="82"/>
      <c r="K173" s="82"/>
      <c r="L173" s="82"/>
      <c r="M173" s="82"/>
      <c r="N173" s="129"/>
      <c r="O173" s="129"/>
      <c r="P173" s="129"/>
      <c r="Q173" s="129"/>
      <c r="R173" s="129"/>
      <c r="S173" s="129"/>
      <c r="T173" s="129"/>
      <c r="U173" s="129"/>
      <c r="V173" s="137"/>
      <c r="W173" s="137"/>
      <c r="X173" s="82"/>
      <c r="Y173" s="82"/>
      <c r="Z173" s="82"/>
      <c r="AA173" s="82"/>
      <c r="AB173" s="82"/>
      <c r="AC173" s="82"/>
      <c r="AD173" s="88"/>
    </row>
    <row r="174" spans="1:30" ht="11.25" customHeight="1">
      <c r="A174" s="88"/>
      <c r="B174" s="82"/>
      <c r="C174" s="82"/>
      <c r="D174" s="82"/>
      <c r="E174" s="82"/>
      <c r="F174" s="82"/>
      <c r="G174" s="82"/>
      <c r="H174" s="82"/>
      <c r="I174" s="82"/>
      <c r="J174" s="82"/>
      <c r="K174" s="82"/>
      <c r="L174" s="82"/>
      <c r="M174" s="82"/>
      <c r="N174" s="129"/>
      <c r="O174" s="129"/>
      <c r="P174" s="129"/>
      <c r="Q174" s="129"/>
      <c r="R174" s="129"/>
      <c r="S174" s="129"/>
      <c r="T174" s="129"/>
      <c r="U174" s="129"/>
      <c r="V174" s="137"/>
      <c r="W174" s="137"/>
      <c r="X174" s="82"/>
      <c r="Y174" s="82"/>
      <c r="Z174" s="82"/>
      <c r="AA174" s="82"/>
      <c r="AB174" s="82"/>
      <c r="AC174" s="82"/>
      <c r="AD174" s="88"/>
    </row>
    <row r="175" spans="1:30" ht="11.25" customHeight="1">
      <c r="A175" s="88"/>
      <c r="B175" s="82"/>
      <c r="C175" s="82"/>
      <c r="D175" s="82" t="s">
        <v>14</v>
      </c>
      <c r="E175" s="82"/>
      <c r="F175" s="82" t="s">
        <v>40</v>
      </c>
      <c r="G175" s="82"/>
      <c r="H175" s="82" t="s">
        <v>41</v>
      </c>
      <c r="I175" s="82"/>
      <c r="J175" s="82" t="s">
        <v>42</v>
      </c>
      <c r="K175" s="82"/>
      <c r="L175" s="82" t="s">
        <v>43</v>
      </c>
      <c r="M175" s="82"/>
      <c r="N175" s="129"/>
      <c r="O175" s="129"/>
      <c r="P175" s="129"/>
      <c r="Q175" s="129"/>
      <c r="R175" s="129"/>
      <c r="S175" s="129"/>
      <c r="T175" s="129"/>
      <c r="U175" s="129"/>
      <c r="V175" s="137"/>
      <c r="W175" s="137"/>
      <c r="X175" s="82"/>
      <c r="Y175" s="82"/>
      <c r="Z175" s="82"/>
      <c r="AA175" s="82"/>
      <c r="AB175" s="82"/>
      <c r="AC175" s="82"/>
      <c r="AD175" s="88"/>
    </row>
    <row r="176" spans="1:30" ht="11.25" customHeight="1">
      <c r="A176" s="88"/>
      <c r="B176" s="82"/>
      <c r="C176" s="82"/>
      <c r="D176" s="69">
        <f>'Oljeforbruk- INN'!H5</f>
        <v>4133.9</v>
      </c>
      <c r="E176" s="82" t="s">
        <v>55</v>
      </c>
      <c r="F176" s="69">
        <f>'Oljeforbruk- INN'!O5</f>
        <v>2597.3</v>
      </c>
      <c r="G176" s="82" t="s">
        <v>55</v>
      </c>
      <c r="H176" s="69">
        <f>'Oljeforbruk- INN'!V5</f>
        <v>1613.9</v>
      </c>
      <c r="I176" s="82" t="s">
        <v>55</v>
      </c>
      <c r="J176" s="69">
        <f>'Oljeforbruk- INN'!AC5</f>
        <v>4214.9</v>
      </c>
      <c r="K176" s="82" t="s">
        <v>55</v>
      </c>
      <c r="L176" s="69">
        <f>'Oljeforbruk- INN'!AJ5</f>
        <v>581.1</v>
      </c>
      <c r="M176" s="82" t="s">
        <v>55</v>
      </c>
      <c r="N176" s="129"/>
      <c r="O176" s="129"/>
      <c r="P176" s="129"/>
      <c r="Q176" s="129"/>
      <c r="R176" s="129"/>
      <c r="S176" s="129"/>
      <c r="T176" s="129"/>
      <c r="U176" s="129"/>
      <c r="V176" s="137"/>
      <c r="W176" s="137"/>
      <c r="X176" s="82"/>
      <c r="Y176" s="82"/>
      <c r="Z176" s="82"/>
      <c r="AA176" s="82"/>
      <c r="AB176" s="82"/>
      <c r="AC176" s="82"/>
      <c r="AD176" s="88"/>
    </row>
    <row r="177" spans="1:30" ht="11.25" customHeight="1">
      <c r="A177" s="88"/>
      <c r="B177" s="82"/>
      <c r="C177" s="82"/>
      <c r="D177" s="129"/>
      <c r="E177" s="82"/>
      <c r="F177" s="129"/>
      <c r="G177" s="82"/>
      <c r="H177" s="129"/>
      <c r="I177" s="82"/>
      <c r="J177" s="129"/>
      <c r="K177" s="82"/>
      <c r="L177" s="129"/>
      <c r="M177" s="82"/>
      <c r="N177" s="129"/>
      <c r="O177" s="129"/>
      <c r="P177" s="129"/>
      <c r="Q177" s="129"/>
      <c r="R177" s="129"/>
      <c r="S177" s="129"/>
      <c r="T177" s="129"/>
      <c r="U177" s="129"/>
      <c r="V177" s="137"/>
      <c r="W177" s="137"/>
      <c r="X177" s="82"/>
      <c r="Y177" s="82"/>
      <c r="Z177" s="82"/>
      <c r="AA177" s="82"/>
      <c r="AB177" s="82"/>
      <c r="AC177" s="82"/>
      <c r="AD177" s="88"/>
    </row>
    <row r="178" spans="1:30" ht="11.25" customHeight="1">
      <c r="A178" s="88"/>
      <c r="B178" s="82"/>
      <c r="C178" s="82"/>
      <c r="D178" s="82"/>
      <c r="E178" s="82"/>
      <c r="F178" s="82"/>
      <c r="G178" s="82"/>
      <c r="H178" s="82"/>
      <c r="I178" s="82"/>
      <c r="J178" s="82"/>
      <c r="K178" s="82"/>
      <c r="L178" s="82"/>
      <c r="M178" s="82"/>
      <c r="N178" s="129"/>
      <c r="O178" s="129"/>
      <c r="P178" s="129"/>
      <c r="Q178" s="129"/>
      <c r="R178" s="129"/>
      <c r="S178" s="129"/>
      <c r="T178" s="129"/>
      <c r="U178" s="129"/>
      <c r="V178" s="137"/>
      <c r="W178" s="137"/>
      <c r="X178" s="82"/>
      <c r="Y178" s="82"/>
      <c r="Z178" s="82"/>
      <c r="AA178" s="82"/>
      <c r="AB178" s="82"/>
      <c r="AC178" s="82"/>
      <c r="AD178" s="88"/>
    </row>
    <row r="179" spans="1:30" ht="11.25" customHeight="1">
      <c r="A179" s="88"/>
      <c r="B179" s="82"/>
      <c r="C179" s="82"/>
      <c r="D179" s="82" t="s">
        <v>299</v>
      </c>
      <c r="E179" s="82"/>
      <c r="F179" s="82"/>
      <c r="G179" s="82"/>
      <c r="H179" s="82"/>
      <c r="I179" s="82"/>
      <c r="J179" s="82"/>
      <c r="K179" s="82"/>
      <c r="L179" s="82"/>
      <c r="M179" s="82"/>
      <c r="N179" s="129"/>
      <c r="O179" s="129"/>
      <c r="P179" s="129"/>
      <c r="Q179" s="129"/>
      <c r="R179" s="129"/>
      <c r="S179" s="129"/>
      <c r="T179" s="129"/>
      <c r="U179" s="129"/>
      <c r="V179" s="137"/>
      <c r="W179" s="137"/>
      <c r="X179" s="82"/>
      <c r="Y179" s="82"/>
      <c r="Z179" s="82"/>
      <c r="AA179" s="82"/>
      <c r="AB179" s="82"/>
      <c r="AC179" s="82"/>
      <c r="AD179" s="88"/>
    </row>
    <row r="180" spans="1:30" ht="11.25" customHeight="1">
      <c r="A180" s="88"/>
      <c r="B180" s="82"/>
      <c r="C180" s="82"/>
      <c r="D180" s="82"/>
      <c r="E180" s="82"/>
      <c r="F180" s="82"/>
      <c r="G180" s="82"/>
      <c r="H180" s="82"/>
      <c r="I180" s="82"/>
      <c r="J180" s="82"/>
      <c r="K180" s="82"/>
      <c r="L180" s="82"/>
      <c r="M180" s="82"/>
      <c r="N180" s="129"/>
      <c r="O180" s="129"/>
      <c r="P180" s="129"/>
      <c r="Q180" s="129"/>
      <c r="R180" s="129"/>
      <c r="S180" s="129"/>
      <c r="T180" s="129"/>
      <c r="U180" s="129"/>
      <c r="V180" s="137"/>
      <c r="W180" s="137"/>
      <c r="X180" s="82"/>
      <c r="Y180" s="82"/>
      <c r="Z180" s="82"/>
      <c r="AA180" s="82"/>
      <c r="AB180" s="82"/>
      <c r="AC180" s="82"/>
      <c r="AD180" s="88"/>
    </row>
    <row r="181" spans="1:30" ht="11.25" customHeight="1">
      <c r="A181" s="88"/>
      <c r="B181" s="82"/>
      <c r="C181" s="82"/>
      <c r="D181" s="82" t="s">
        <v>14</v>
      </c>
      <c r="E181" s="82"/>
      <c r="F181" s="82" t="s">
        <v>40</v>
      </c>
      <c r="G181" s="82"/>
      <c r="H181" s="82" t="s">
        <v>41</v>
      </c>
      <c r="I181" s="82"/>
      <c r="J181" s="82" t="s">
        <v>42</v>
      </c>
      <c r="K181" s="82"/>
      <c r="L181" s="82" t="s">
        <v>43</v>
      </c>
      <c r="M181" s="82"/>
      <c r="N181" s="129"/>
      <c r="O181" s="129"/>
      <c r="P181" s="129"/>
      <c r="Q181" s="129"/>
      <c r="R181" s="129"/>
      <c r="S181" s="129"/>
      <c r="T181" s="129"/>
      <c r="U181" s="129"/>
      <c r="V181" s="137"/>
      <c r="W181" s="137"/>
      <c r="X181" s="82"/>
      <c r="Y181" s="82"/>
      <c r="Z181" s="82"/>
      <c r="AA181" s="82"/>
      <c r="AB181" s="82"/>
      <c r="AC181" s="82"/>
      <c r="AD181" s="88"/>
    </row>
    <row r="182" spans="1:30" ht="11.25" customHeight="1">
      <c r="A182" s="88"/>
      <c r="B182" s="82"/>
      <c r="C182" s="82"/>
      <c r="D182" s="21" t="str">
        <f>_xlfn.IFERROR((SQRT((D170-D176)^2)),"")</f>
        <v/>
      </c>
      <c r="E182" s="82" t="str">
        <f>_xlfn.IFERROR((IF((D170-D176)&gt;0,"liter olje mer","liter olje mindre")),"")</f>
        <v/>
      </c>
      <c r="F182" s="21" t="str">
        <f>_xlfn.IFERROR((SQRT((F170-F176)^2)),"")</f>
        <v/>
      </c>
      <c r="G182" s="82" t="str">
        <f>_xlfn.IFERROR((IF((F170-F176)&gt;0,"liter olje mer","liter olje mindre")),"")</f>
        <v/>
      </c>
      <c r="H182" s="21" t="str">
        <f>_xlfn.IFERROR((SQRT((H170-H176)^2)),"")</f>
        <v/>
      </c>
      <c r="I182" s="82" t="str">
        <f>_xlfn.IFERROR((IF((H170-H176)&gt;0,"liter olje mer","liter olje mindre")),"")</f>
        <v/>
      </c>
      <c r="J182" s="21" t="str">
        <f>_xlfn.IFERROR((SQRT((J170-J176)^2)),"")</f>
        <v/>
      </c>
      <c r="K182" s="82" t="str">
        <f>_xlfn.IFERROR((IF((J170-J176)&gt;0,"liter olje mer","liter olje mindre")),"")</f>
        <v/>
      </c>
      <c r="L182" s="21" t="str">
        <f>_xlfn.IFERROR((SQRT((L170-L176)^2)),"")</f>
        <v/>
      </c>
      <c r="M182" s="82" t="str">
        <f>_xlfn.IFERROR((IF((L170-L176)&gt;0,"liter olje mer","liter olje mindre")),"")</f>
        <v/>
      </c>
      <c r="N182" s="82"/>
      <c r="O182" s="82"/>
      <c r="P182" s="82"/>
      <c r="Q182" s="82"/>
      <c r="R182" s="82"/>
      <c r="S182" s="82"/>
      <c r="T182" s="82"/>
      <c r="U182" s="82"/>
      <c r="V182" s="82"/>
      <c r="W182" s="82"/>
      <c r="X182" s="82"/>
      <c r="Y182" s="82"/>
      <c r="Z182" s="82"/>
      <c r="AA182" s="82"/>
      <c r="AB182" s="82"/>
      <c r="AC182" s="82"/>
      <c r="AD182" s="88"/>
    </row>
    <row r="183" spans="1:30" ht="11.25" customHeight="1">
      <c r="A183" s="88"/>
      <c r="B183" s="82"/>
      <c r="C183" s="82"/>
      <c r="D183" s="82" t="s">
        <v>300</v>
      </c>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8"/>
    </row>
    <row r="184" spans="1:30" ht="11.25" customHeight="1">
      <c r="A184" s="88"/>
      <c r="B184" s="82"/>
      <c r="C184" s="82"/>
      <c r="D184" s="39" t="str">
        <f>_xlfn.IFERROR((D182/D176),"")</f>
        <v/>
      </c>
      <c r="E184" s="82"/>
      <c r="F184" s="39" t="str">
        <f>_xlfn.IFERROR((F182/F176),"")</f>
        <v/>
      </c>
      <c r="G184" s="82"/>
      <c r="H184" s="39" t="str">
        <f>_xlfn.IFERROR((H182/H176),"")</f>
        <v/>
      </c>
      <c r="I184" s="82"/>
      <c r="J184" s="39" t="str">
        <f>_xlfn.IFERROR((J182/J176),"")</f>
        <v/>
      </c>
      <c r="K184" s="82"/>
      <c r="L184" s="39" t="str">
        <f>_xlfn.IFERROR((L182/L176),"")</f>
        <v/>
      </c>
      <c r="M184" s="82"/>
      <c r="N184" s="82"/>
      <c r="O184" s="82"/>
      <c r="P184" s="82"/>
      <c r="Q184" s="82"/>
      <c r="R184" s="82"/>
      <c r="S184" s="82"/>
      <c r="T184" s="82"/>
      <c r="U184" s="82"/>
      <c r="V184" s="82"/>
      <c r="W184" s="82"/>
      <c r="X184" s="82"/>
      <c r="Y184" s="82"/>
      <c r="Z184" s="82"/>
      <c r="AA184" s="82"/>
      <c r="AB184" s="82"/>
      <c r="AC184" s="82"/>
      <c r="AD184" s="88"/>
    </row>
    <row r="185" spans="1:30" ht="11.25" customHeight="1">
      <c r="A185" s="88"/>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8"/>
    </row>
    <row r="186" spans="1:30" s="120" customFormat="1" ht="11.25" customHeight="1">
      <c r="A186" s="88"/>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8"/>
    </row>
    <row r="187" spans="1:30" s="120" customFormat="1" ht="11.25" customHeight="1">
      <c r="A187" s="88"/>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8"/>
    </row>
    <row r="188" spans="1:30" s="120" customFormat="1" ht="11.25" customHeight="1">
      <c r="A188" s="88"/>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8"/>
    </row>
    <row r="189" spans="1:30" s="120" customFormat="1" ht="11.25" customHeight="1">
      <c r="A189" s="88"/>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8"/>
    </row>
    <row r="190" spans="1:30" s="120" customFormat="1" ht="11.25" customHeight="1">
      <c r="A190" s="88"/>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8"/>
    </row>
    <row r="191" spans="1:30" s="120" customFormat="1" ht="11.25" customHeight="1">
      <c r="A191" s="88"/>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8"/>
    </row>
    <row r="192" spans="1:30" s="120" customFormat="1" ht="11.25" customHeight="1">
      <c r="A192" s="88"/>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8"/>
    </row>
    <row r="193" spans="1:30" s="120" customFormat="1" ht="11.25" customHeight="1">
      <c r="A193" s="88"/>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8"/>
    </row>
    <row r="194" spans="1:30" s="120" customFormat="1" ht="11.25" customHeight="1">
      <c r="A194" s="88"/>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8"/>
    </row>
    <row r="195" spans="1:30" s="120" customFormat="1" ht="11.25" customHeight="1">
      <c r="A195" s="88"/>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8"/>
    </row>
    <row r="196" spans="1:30" s="120" customFormat="1" ht="11.25" customHeight="1">
      <c r="A196" s="88"/>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8"/>
    </row>
    <row r="197" spans="1:30" s="120" customFormat="1" ht="11.25" customHeight="1">
      <c r="A197" s="88"/>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8"/>
    </row>
    <row r="198" spans="1:30" s="120" customFormat="1" ht="11.25" customHeight="1">
      <c r="A198" s="88"/>
      <c r="B198" s="82"/>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8"/>
    </row>
    <row r="199" spans="1:30" s="120" customFormat="1" ht="11.25" customHeight="1">
      <c r="A199" s="88"/>
      <c r="B199" s="82"/>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8"/>
    </row>
    <row r="200" spans="1:30" s="120" customFormat="1" ht="11.25" customHeight="1">
      <c r="A200" s="88"/>
      <c r="B200" s="82"/>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8"/>
    </row>
    <row r="201" spans="1:30" s="120" customFormat="1" ht="11.25" customHeight="1">
      <c r="A201" s="88"/>
      <c r="B201" s="82"/>
      <c r="C201" s="82"/>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8"/>
    </row>
    <row r="202" spans="1:30" s="120" customFormat="1" ht="11.25" customHeight="1">
      <c r="A202" s="88"/>
      <c r="B202" s="82"/>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8"/>
    </row>
    <row r="203" spans="1:30" s="120" customFormat="1" ht="11.25" customHeight="1">
      <c r="A203" s="88"/>
      <c r="B203" s="82"/>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8"/>
    </row>
    <row r="204" spans="1:30" s="120" customFormat="1" ht="11.25" customHeight="1">
      <c r="A204" s="88"/>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8"/>
    </row>
    <row r="205" spans="1:30" s="120" customFormat="1" ht="11.25" customHeight="1">
      <c r="A205" s="88"/>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8"/>
    </row>
    <row r="206" spans="1:30" s="120" customFormat="1" ht="11.25" customHeight="1">
      <c r="A206" s="88"/>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8"/>
    </row>
    <row r="207" spans="1:30" s="120" customFormat="1" ht="11.25" customHeight="1">
      <c r="A207" s="88"/>
      <c r="B207" s="82"/>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8"/>
    </row>
    <row r="208" spans="1:30" s="120" customFormat="1" ht="11.25" customHeight="1">
      <c r="A208" s="88"/>
      <c r="B208" s="82"/>
      <c r="C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8"/>
    </row>
    <row r="209" spans="1:30" s="120" customFormat="1" ht="11.25" customHeight="1">
      <c r="A209" s="88"/>
      <c r="B209" s="82"/>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8"/>
    </row>
    <row r="210" spans="1:30" s="120" customFormat="1" ht="11.25" customHeight="1">
      <c r="A210" s="88"/>
      <c r="B210" s="82"/>
      <c r="C210" s="82"/>
      <c r="D210" s="82"/>
      <c r="E210" s="82"/>
      <c r="F210" s="82"/>
      <c r="G210" s="82"/>
      <c r="H210" s="82"/>
      <c r="I210" s="82"/>
      <c r="J210" s="82"/>
      <c r="K210" s="82"/>
      <c r="L210" s="190"/>
      <c r="M210" s="82"/>
      <c r="N210" s="82"/>
      <c r="O210" s="82"/>
      <c r="P210" s="82"/>
      <c r="Q210" s="82"/>
      <c r="R210" s="82"/>
      <c r="S210" s="82"/>
      <c r="T210" s="82"/>
      <c r="U210" s="82"/>
      <c r="V210" s="82"/>
      <c r="W210" s="82"/>
      <c r="X210" s="82"/>
      <c r="Y210" s="82"/>
      <c r="Z210" s="82"/>
      <c r="AA210" s="82"/>
      <c r="AB210" s="82"/>
      <c r="AC210" s="82"/>
      <c r="AD210" s="88"/>
    </row>
    <row r="211" spans="1:30" s="120" customFormat="1" ht="11.25" customHeight="1" thickBot="1">
      <c r="A211" s="88"/>
      <c r="B211" s="82"/>
      <c r="C211" s="82"/>
      <c r="D211" s="82"/>
      <c r="E211" s="82"/>
      <c r="F211" s="82"/>
      <c r="G211" s="236" t="s">
        <v>313</v>
      </c>
      <c r="H211" s="236"/>
      <c r="I211" s="236"/>
      <c r="J211" s="236"/>
      <c r="K211" s="236"/>
      <c r="L211" s="236"/>
      <c r="M211" s="82"/>
      <c r="N211" s="82"/>
      <c r="O211" s="82"/>
      <c r="P211" s="82"/>
      <c r="Q211" s="82"/>
      <c r="R211" s="82"/>
      <c r="S211" s="82"/>
      <c r="T211" s="82"/>
      <c r="U211" s="82"/>
      <c r="V211" s="82"/>
      <c r="W211" s="82"/>
      <c r="X211" s="82"/>
      <c r="Y211" s="82"/>
      <c r="Z211" s="82"/>
      <c r="AA211" s="82"/>
      <c r="AB211" s="82"/>
      <c r="AC211" s="82"/>
      <c r="AD211" s="88"/>
    </row>
    <row r="212" spans="1:30" ht="11.25" customHeight="1" thickBot="1" thickTop="1">
      <c r="A212" s="88"/>
      <c r="B212" s="82"/>
      <c r="C212" s="82"/>
      <c r="D212" s="86"/>
      <c r="E212" s="86"/>
      <c r="F212" s="86"/>
      <c r="G212" s="236"/>
      <c r="H212" s="236"/>
      <c r="I212" s="236"/>
      <c r="J212" s="236"/>
      <c r="K212" s="236"/>
      <c r="L212" s="236"/>
      <c r="M212" s="82"/>
      <c r="N212" s="82"/>
      <c r="O212" s="82"/>
      <c r="P212" s="82"/>
      <c r="Q212" s="82"/>
      <c r="R212" s="82"/>
      <c r="S212" s="82"/>
      <c r="T212" s="82"/>
      <c r="U212" s="82"/>
      <c r="V212" s="82"/>
      <c r="W212" s="82"/>
      <c r="X212" s="82"/>
      <c r="Y212" s="82"/>
      <c r="Z212" s="82"/>
      <c r="AA212" s="82"/>
      <c r="AB212" s="82"/>
      <c r="AC212" s="82"/>
      <c r="AD212" s="88"/>
    </row>
    <row r="213" spans="1:30" s="120" customFormat="1" ht="11.25" customHeight="1" thickTop="1">
      <c r="A213" s="88"/>
      <c r="B213" s="82"/>
      <c r="C213" s="82"/>
      <c r="D213" s="86"/>
      <c r="E213" s="86"/>
      <c r="F213" s="191"/>
      <c r="G213" s="191"/>
      <c r="H213" s="191"/>
      <c r="I213" s="191"/>
      <c r="J213" s="191"/>
      <c r="K213" s="191"/>
      <c r="L213" s="191"/>
      <c r="M213" s="191"/>
      <c r="N213" s="82"/>
      <c r="O213" s="82"/>
      <c r="P213" s="82"/>
      <c r="Q213" s="82"/>
      <c r="R213" s="82"/>
      <c r="S213" s="82"/>
      <c r="T213" s="82"/>
      <c r="U213" s="82"/>
      <c r="V213" s="82"/>
      <c r="W213" s="82"/>
      <c r="X213" s="82"/>
      <c r="Y213" s="82"/>
      <c r="Z213" s="82"/>
      <c r="AA213" s="82"/>
      <c r="AB213" s="82"/>
      <c r="AC213" s="82"/>
      <c r="AD213" s="88"/>
    </row>
    <row r="214" spans="1:30" s="120" customFormat="1" ht="11.25" customHeight="1">
      <c r="A214" s="88"/>
      <c r="B214" s="82"/>
      <c r="C214" s="82"/>
      <c r="D214" s="120" t="s">
        <v>325</v>
      </c>
      <c r="E214" s="86"/>
      <c r="F214" s="191"/>
      <c r="G214" s="191"/>
      <c r="H214" s="191"/>
      <c r="I214" s="191"/>
      <c r="J214" s="191"/>
      <c r="K214" s="191"/>
      <c r="L214" s="191"/>
      <c r="M214" s="191"/>
      <c r="N214" s="82"/>
      <c r="O214" s="82"/>
      <c r="P214" s="82"/>
      <c r="Q214" s="82"/>
      <c r="R214" s="82"/>
      <c r="S214" s="82"/>
      <c r="T214" s="82"/>
      <c r="U214" s="82"/>
      <c r="V214" s="82"/>
      <c r="W214" s="82"/>
      <c r="X214" s="82"/>
      <c r="Y214" s="82"/>
      <c r="Z214" s="82"/>
      <c r="AA214" s="82"/>
      <c r="AB214" s="82"/>
      <c r="AC214" s="82"/>
      <c r="AD214" s="88"/>
    </row>
    <row r="215" spans="1:30" s="120" customFormat="1" ht="11.25" customHeight="1">
      <c r="A215" s="88"/>
      <c r="B215" s="82"/>
      <c r="C215" s="82"/>
      <c r="D215" s="86"/>
      <c r="E215" s="86"/>
      <c r="F215" s="191"/>
      <c r="G215" s="191"/>
      <c r="H215" s="191"/>
      <c r="I215" s="191"/>
      <c r="J215" s="191"/>
      <c r="K215" s="191"/>
      <c r="L215" s="191"/>
      <c r="M215" s="191"/>
      <c r="N215" s="82"/>
      <c r="O215" s="82"/>
      <c r="P215" s="82"/>
      <c r="Q215" s="82"/>
      <c r="R215" s="82"/>
      <c r="S215" s="82"/>
      <c r="T215" s="82"/>
      <c r="U215" s="82"/>
      <c r="V215" s="82"/>
      <c r="W215" s="82"/>
      <c r="X215" s="82"/>
      <c r="Y215" s="82"/>
      <c r="Z215" s="82"/>
      <c r="AA215" s="82"/>
      <c r="AB215" s="82"/>
      <c r="AC215" s="82"/>
      <c r="AD215" s="88"/>
    </row>
    <row r="216" spans="1:30" ht="11.25" customHeight="1">
      <c r="A216" s="88"/>
      <c r="B216" s="82"/>
      <c r="C216" s="82"/>
      <c r="D216" s="86"/>
      <c r="E216" s="86"/>
      <c r="F216" s="191"/>
      <c r="G216" s="191"/>
      <c r="H216" s="191"/>
      <c r="I216" s="191"/>
      <c r="J216" s="191"/>
      <c r="K216" s="191"/>
      <c r="L216" s="191"/>
      <c r="M216" s="191"/>
      <c r="N216" s="82"/>
      <c r="O216" s="82"/>
      <c r="P216" s="82"/>
      <c r="Q216" s="82"/>
      <c r="R216" s="82"/>
      <c r="S216" s="82"/>
      <c r="T216" s="82"/>
      <c r="U216" s="82"/>
      <c r="V216" s="82"/>
      <c r="W216" s="82"/>
      <c r="X216" s="82"/>
      <c r="Y216" s="82"/>
      <c r="Z216" s="82"/>
      <c r="AA216" s="82"/>
      <c r="AB216" s="82"/>
      <c r="AC216" s="82"/>
      <c r="AD216" s="88"/>
    </row>
    <row r="217" spans="1:30" ht="11.25" customHeight="1" thickBot="1">
      <c r="A217" s="88"/>
      <c r="B217" s="82"/>
      <c r="C217" s="82"/>
      <c r="D217" s="235" t="s">
        <v>14</v>
      </c>
      <c r="E217" s="235"/>
      <c r="F217" s="82"/>
      <c r="G217" s="82"/>
      <c r="H217" s="82"/>
      <c r="I217" s="82"/>
      <c r="J217" s="82"/>
      <c r="K217" s="82"/>
      <c r="L217" s="190"/>
      <c r="M217" s="82"/>
      <c r="N217" s="82"/>
      <c r="O217" s="82"/>
      <c r="P217" s="82"/>
      <c r="Q217" s="82"/>
      <c r="R217" s="82"/>
      <c r="S217" s="82"/>
      <c r="T217" s="82"/>
      <c r="U217" s="82"/>
      <c r="V217" s="82"/>
      <c r="W217" s="82"/>
      <c r="X217" s="82"/>
      <c r="Y217" s="82"/>
      <c r="Z217" s="82"/>
      <c r="AA217" s="82"/>
      <c r="AB217" s="82"/>
      <c r="AC217" s="82"/>
      <c r="AD217" s="88"/>
    </row>
    <row r="218" spans="1:30" ht="11.25" customHeight="1" thickBot="1" thickTop="1">
      <c r="A218" s="88"/>
      <c r="B218" s="82"/>
      <c r="C218" s="82"/>
      <c r="D218" s="235"/>
      <c r="E218" s="235"/>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8"/>
    </row>
    <row r="219" spans="1:30" s="120" customFormat="1" ht="11.25" customHeight="1" thickTop="1">
      <c r="A219" s="88"/>
      <c r="B219" s="82"/>
      <c r="C219" s="82"/>
      <c r="D219" s="190"/>
      <c r="E219" s="13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8"/>
    </row>
    <row r="220" spans="1:30" s="120" customFormat="1" ht="11.25" customHeight="1">
      <c r="A220" s="88"/>
      <c r="B220" s="82"/>
      <c r="C220" s="82"/>
      <c r="D220" s="82" t="s">
        <v>307</v>
      </c>
      <c r="E220" s="13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8"/>
    </row>
    <row r="221" spans="1:30" s="120" customFormat="1" ht="11.25" customHeight="1">
      <c r="A221" s="88"/>
      <c r="B221" s="82"/>
      <c r="C221" s="82"/>
      <c r="D221" s="82"/>
      <c r="E221" s="13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8"/>
    </row>
    <row r="222" spans="1:30" s="120" customFormat="1" ht="11.25" customHeight="1">
      <c r="A222" s="88"/>
      <c r="B222" s="82"/>
      <c r="C222" s="82"/>
      <c r="D222" s="190"/>
      <c r="E222" s="120" t="s">
        <v>303</v>
      </c>
      <c r="F222" s="190"/>
      <c r="G222" s="82"/>
      <c r="H222" s="82"/>
      <c r="I222" s="82" t="s">
        <v>308</v>
      </c>
      <c r="J222" s="82"/>
      <c r="K222" s="82"/>
      <c r="L222" s="82"/>
      <c r="M222" s="82" t="s">
        <v>309</v>
      </c>
      <c r="N222" s="82"/>
      <c r="O222" s="82"/>
      <c r="P222" s="82"/>
      <c r="Q222" s="82"/>
      <c r="R222" s="82"/>
      <c r="S222" s="82"/>
      <c r="T222" s="82"/>
      <c r="U222" s="82"/>
      <c r="V222" s="82"/>
      <c r="W222" s="82"/>
      <c r="X222" s="82"/>
      <c r="Y222" s="82"/>
      <c r="Z222" s="82"/>
      <c r="AA222" s="82"/>
      <c r="AB222" s="82"/>
      <c r="AC222" s="82"/>
      <c r="AD222" s="88"/>
    </row>
    <row r="223" spans="1:30" s="120" customFormat="1" ht="11.25" customHeight="1">
      <c r="A223" s="88"/>
      <c r="B223" s="82"/>
      <c r="C223" s="82"/>
      <c r="D223" s="190"/>
      <c r="E223" s="21">
        <f>INNDATA!C16</f>
        <v>0</v>
      </c>
      <c r="F223" s="82" t="s">
        <v>66</v>
      </c>
      <c r="G223" s="82"/>
      <c r="H223" s="82"/>
      <c r="I223" s="69">
        <f>'Driftsprofil- Autoline'!C5</f>
        <v>31.3</v>
      </c>
      <c r="J223" s="82" t="s">
        <v>66</v>
      </c>
      <c r="K223" s="82"/>
      <c r="L223" s="82"/>
      <c r="M223" s="69">
        <f>E223-I223</f>
        <v>-31.3</v>
      </c>
      <c r="N223" s="82" t="s">
        <v>19</v>
      </c>
      <c r="O223" s="39">
        <f>_xlfn.IFERROR((E223-I223)/I223,"")</f>
        <v>-1</v>
      </c>
      <c r="P223" s="82"/>
      <c r="Q223" s="82"/>
      <c r="R223" s="82"/>
      <c r="S223" s="82"/>
      <c r="T223" s="82"/>
      <c r="U223" s="82"/>
      <c r="V223" s="82"/>
      <c r="W223" s="82"/>
      <c r="X223" s="82"/>
      <c r="Y223" s="82"/>
      <c r="Z223" s="82"/>
      <c r="AA223" s="82"/>
      <c r="AB223" s="82"/>
      <c r="AC223" s="82"/>
      <c r="AD223" s="88"/>
    </row>
    <row r="224" spans="1:30" s="120" customFormat="1" ht="11.25" customHeight="1">
      <c r="A224" s="88"/>
      <c r="B224" s="82"/>
      <c r="C224" s="82"/>
      <c r="D224" s="190"/>
      <c r="E224" s="132"/>
      <c r="G224" s="82"/>
      <c r="H224" s="82"/>
      <c r="J224" s="82"/>
      <c r="K224" s="82"/>
      <c r="L224" s="82"/>
      <c r="M224" s="82"/>
      <c r="N224" s="82"/>
      <c r="O224" s="82"/>
      <c r="P224" s="82"/>
      <c r="Q224" s="82"/>
      <c r="R224" s="82"/>
      <c r="S224" s="82"/>
      <c r="T224" s="82"/>
      <c r="U224" s="82"/>
      <c r="V224" s="82"/>
      <c r="W224" s="82"/>
      <c r="X224" s="82"/>
      <c r="Y224" s="82"/>
      <c r="Z224" s="82"/>
      <c r="AA224" s="82"/>
      <c r="AB224" s="82"/>
      <c r="AC224" s="82"/>
      <c r="AD224" s="88"/>
    </row>
    <row r="225" spans="1:30" ht="11.25" customHeight="1">
      <c r="A225" s="88"/>
      <c r="B225" s="82"/>
      <c r="C225" s="82"/>
      <c r="D225" s="82" t="s">
        <v>58</v>
      </c>
      <c r="E225" s="132"/>
      <c r="F225" s="82"/>
      <c r="G225" s="82"/>
      <c r="H225" s="82"/>
      <c r="I225" s="82"/>
      <c r="J225" s="82"/>
      <c r="K225" s="82"/>
      <c r="L225" s="82"/>
      <c r="M225" s="82"/>
      <c r="N225" s="82"/>
      <c r="O225" s="82"/>
      <c r="P225" s="82"/>
      <c r="Q225" s="82"/>
      <c r="R225" s="82"/>
      <c r="S225" s="82"/>
      <c r="T225" s="82"/>
      <c r="U225" s="82"/>
      <c r="V225" s="82"/>
      <c r="W225" s="82"/>
      <c r="X225" s="82"/>
      <c r="Y225" s="191"/>
      <c r="Z225" s="191"/>
      <c r="AA225" s="82"/>
      <c r="AB225" s="82"/>
      <c r="AC225" s="82"/>
      <c r="AD225" s="88"/>
    </row>
    <row r="226" spans="1:30" ht="11.25" customHeight="1">
      <c r="A226" s="88"/>
      <c r="B226" s="82"/>
      <c r="C226" s="82"/>
      <c r="D226" s="82"/>
      <c r="E226" s="82"/>
      <c r="F226" s="82"/>
      <c r="G226" s="82"/>
      <c r="H226" s="82"/>
      <c r="I226" s="82"/>
      <c r="J226" s="82"/>
      <c r="L226" s="82"/>
      <c r="M226" s="82"/>
      <c r="N226" s="82"/>
      <c r="O226" s="82"/>
      <c r="P226" s="82"/>
      <c r="Q226" s="82"/>
      <c r="R226" s="82"/>
      <c r="S226" s="82"/>
      <c r="T226" s="82"/>
      <c r="U226" s="82"/>
      <c r="V226" s="82"/>
      <c r="W226" s="82"/>
      <c r="X226" s="82"/>
      <c r="Y226" s="191"/>
      <c r="Z226" s="191"/>
      <c r="AA226" s="82"/>
      <c r="AB226" s="82"/>
      <c r="AC226" s="82"/>
      <c r="AD226" s="88"/>
    </row>
    <row r="227" spans="1:30" ht="11.25" customHeight="1">
      <c r="A227" s="88"/>
      <c r="B227" s="82"/>
      <c r="C227" s="82"/>
      <c r="D227" s="82"/>
      <c r="E227" s="82" t="s">
        <v>303</v>
      </c>
      <c r="F227" s="82"/>
      <c r="G227" s="82"/>
      <c r="H227" s="82"/>
      <c r="I227" s="82" t="s">
        <v>308</v>
      </c>
      <c r="J227" s="82"/>
      <c r="K227" s="130"/>
      <c r="L227" s="82"/>
      <c r="M227" s="82" t="s">
        <v>302</v>
      </c>
      <c r="N227" s="82"/>
      <c r="O227" s="82"/>
      <c r="P227" s="82"/>
      <c r="Q227" s="82"/>
      <c r="R227" s="82"/>
      <c r="S227" s="82"/>
      <c r="T227" s="82"/>
      <c r="U227" s="82"/>
      <c r="V227" s="82"/>
      <c r="W227" s="82"/>
      <c r="X227" s="82"/>
      <c r="Y227" s="191"/>
      <c r="Z227" s="191"/>
      <c r="AA227" s="82"/>
      <c r="AB227" s="82"/>
      <c r="AC227" s="82"/>
      <c r="AD227" s="88"/>
    </row>
    <row r="228" spans="1:30" ht="11.25" customHeight="1">
      <c r="A228" s="88"/>
      <c r="B228" s="82"/>
      <c r="C228" s="82"/>
      <c r="D228" s="82"/>
      <c r="E228" s="82" t="s">
        <v>306</v>
      </c>
      <c r="F228" s="119" t="s">
        <v>57</v>
      </c>
      <c r="G228" s="82" t="s">
        <v>301</v>
      </c>
      <c r="H228" s="82"/>
      <c r="I228" s="82" t="s">
        <v>306</v>
      </c>
      <c r="J228" s="119" t="s">
        <v>57</v>
      </c>
      <c r="K228" s="82" t="s">
        <v>301</v>
      </c>
      <c r="L228" s="82"/>
      <c r="M228" s="82" t="s">
        <v>306</v>
      </c>
      <c r="N228" s="119" t="s">
        <v>57</v>
      </c>
      <c r="O228" s="82" t="s">
        <v>301</v>
      </c>
      <c r="P228" s="82"/>
      <c r="Q228" s="82"/>
      <c r="R228" s="82"/>
      <c r="S228" s="82"/>
      <c r="T228" s="82"/>
      <c r="U228" s="82"/>
      <c r="V228" s="82"/>
      <c r="W228" s="82"/>
      <c r="X228" s="82"/>
      <c r="Y228" s="191"/>
      <c r="Z228" s="191"/>
      <c r="AA228" s="82"/>
      <c r="AB228" s="82"/>
      <c r="AC228" s="82"/>
      <c r="AD228" s="88"/>
    </row>
    <row r="229" spans="1:30" ht="11.25" customHeight="1">
      <c r="A229" s="88"/>
      <c r="B229" s="82"/>
      <c r="C229" s="82"/>
      <c r="D229" s="82" t="s">
        <v>0</v>
      </c>
      <c r="E229" s="40" t="str">
        <f>UTDATA!D19</f>
        <v/>
      </c>
      <c r="F229" s="39" t="str">
        <f>_xlfn.IFERROR(E229/E234,"")</f>
        <v/>
      </c>
      <c r="G229" s="182" t="str">
        <f>_xlfn.IFERROR(E229*INNDATA!C28,"")</f>
        <v/>
      </c>
      <c r="H229" s="82"/>
      <c r="I229" s="40">
        <f>'Oljeforbruk- INN'!C5</f>
        <v>3590.4</v>
      </c>
      <c r="J229" s="39">
        <f>I229/I234</f>
        <v>0.8685260891651952</v>
      </c>
      <c r="K229" s="182">
        <f>I229*INNDATA!C28</f>
        <v>0</v>
      </c>
      <c r="L229" s="82"/>
      <c r="M229" s="40" t="str">
        <f aca="true" t="shared" si="0" ref="M229:M234">_xlfn.IFERROR(E229-I229,"")</f>
        <v/>
      </c>
      <c r="N229" s="39" t="str">
        <f>_xlfn.IFERROR((E229-I229)/I229,"")</f>
        <v/>
      </c>
      <c r="O229" s="182" t="str">
        <f>_xlfn.IFERROR(M229*INNDATA!C28,"")</f>
        <v/>
      </c>
      <c r="P229" s="82"/>
      <c r="Q229" s="82"/>
      <c r="R229" s="82"/>
      <c r="S229" s="82"/>
      <c r="T229" s="82"/>
      <c r="U229" s="82"/>
      <c r="V229" s="82"/>
      <c r="W229" s="82"/>
      <c r="X229" s="82"/>
      <c r="Y229" s="191"/>
      <c r="Z229" s="191"/>
      <c r="AA229" s="82"/>
      <c r="AB229" s="82"/>
      <c r="AC229" s="82"/>
      <c r="AD229" s="88"/>
    </row>
    <row r="230" spans="1:30" ht="11.25" customHeight="1">
      <c r="A230" s="88"/>
      <c r="B230" s="82"/>
      <c r="C230" s="82"/>
      <c r="D230" s="82" t="s">
        <v>3</v>
      </c>
      <c r="E230" s="40" t="str">
        <f>UTDATA!D21</f>
        <v/>
      </c>
      <c r="F230" s="39" t="str">
        <f>_xlfn.IFERROR(E230/E234,"")</f>
        <v/>
      </c>
      <c r="G230" s="182" t="str">
        <f>_xlfn.IFERROR(E230*INNDATA!C28,"")</f>
        <v/>
      </c>
      <c r="H230" s="82"/>
      <c r="I230" s="40">
        <f>'Oljeforbruk- INN'!D5</f>
        <v>503.1</v>
      </c>
      <c r="J230" s="39">
        <f>I230/I234</f>
        <v>0.12170105711313774</v>
      </c>
      <c r="K230" s="182">
        <f>I230*INNDATA!C28</f>
        <v>0</v>
      </c>
      <c r="L230" s="82"/>
      <c r="M230" s="40" t="str">
        <f t="shared" si="0"/>
        <v/>
      </c>
      <c r="N230" s="39" t="str">
        <f>_xlfn.IFERROR((E230-I230)/I230,"")</f>
        <v/>
      </c>
      <c r="O230" s="182" t="str">
        <f>_xlfn.IFERROR(M230*INNDATA!C28,"")</f>
        <v/>
      </c>
      <c r="P230" s="82"/>
      <c r="Q230" s="82"/>
      <c r="R230" s="82"/>
      <c r="S230" s="82"/>
      <c r="T230" s="82"/>
      <c r="U230" s="82"/>
      <c r="V230" s="82"/>
      <c r="W230" s="82"/>
      <c r="X230" s="82"/>
      <c r="Y230" s="191"/>
      <c r="Z230" s="191"/>
      <c r="AA230" s="82"/>
      <c r="AB230" s="82"/>
      <c r="AC230" s="82"/>
      <c r="AD230" s="88"/>
    </row>
    <row r="231" spans="1:30" ht="11.25" customHeight="1">
      <c r="A231" s="88"/>
      <c r="B231" s="82"/>
      <c r="C231" s="82"/>
      <c r="D231" s="82" t="s">
        <v>4</v>
      </c>
      <c r="E231" s="40" t="str">
        <f>UTDATA!D23</f>
        <v/>
      </c>
      <c r="F231" s="39" t="str">
        <f>_xlfn.IFERROR(E231/E234,"")</f>
        <v/>
      </c>
      <c r="G231" s="182" t="str">
        <f>_xlfn.IFERROR(E231*INNDATA!C28,"")</f>
        <v/>
      </c>
      <c r="H231" s="82"/>
      <c r="I231" s="40">
        <f>'Oljeforbruk- INN'!E5</f>
        <v>31.7</v>
      </c>
      <c r="J231" s="39">
        <f>I231/I234</f>
        <v>0.00766830353903094</v>
      </c>
      <c r="K231" s="182">
        <f>I231*INNDATA!C28</f>
        <v>0</v>
      </c>
      <c r="L231" s="82"/>
      <c r="M231" s="40" t="str">
        <f t="shared" si="0"/>
        <v/>
      </c>
      <c r="N231" s="39" t="str">
        <f>_xlfn.IFERROR((E231-I231)/I231,"")</f>
        <v/>
      </c>
      <c r="O231" s="182" t="str">
        <f>_xlfn.IFERROR(M231*INNDATA!C28,"")</f>
        <v/>
      </c>
      <c r="P231" s="82"/>
      <c r="Q231" s="82"/>
      <c r="R231" s="82"/>
      <c r="S231" s="82"/>
      <c r="T231" s="82"/>
      <c r="U231" s="82"/>
      <c r="V231" s="82"/>
      <c r="W231" s="82"/>
      <c r="X231" s="82"/>
      <c r="Y231" s="191"/>
      <c r="Z231" s="191"/>
      <c r="AA231" s="82"/>
      <c r="AB231" s="82"/>
      <c r="AC231" s="82"/>
      <c r="AD231" s="88"/>
    </row>
    <row r="232" spans="1:30" ht="11.25" customHeight="1">
      <c r="A232" s="88"/>
      <c r="B232" s="82"/>
      <c r="C232" s="82"/>
      <c r="D232" s="82" t="s">
        <v>5</v>
      </c>
      <c r="E232" s="40" t="str">
        <f>UTDATA!D25</f>
        <v/>
      </c>
      <c r="F232" s="39" t="str">
        <f>_xlfn.IFERROR(E232/E234,"")</f>
        <v/>
      </c>
      <c r="G232" s="182" t="str">
        <f>_xlfn.IFERROR(E232*INNDATA!C28,"")</f>
        <v/>
      </c>
      <c r="H232" s="82"/>
      <c r="I232" s="40">
        <f>'Oljeforbruk- INN'!F5</f>
        <v>7</v>
      </c>
      <c r="J232" s="39">
        <f>I232/I234</f>
        <v>0.0016933162389027312</v>
      </c>
      <c r="K232" s="182">
        <f>I232*INNDATA!C28</f>
        <v>0</v>
      </c>
      <c r="L232" s="82"/>
      <c r="M232" s="40" t="str">
        <f t="shared" si="0"/>
        <v/>
      </c>
      <c r="N232" s="39" t="str">
        <f>_xlfn.IFERROR((E232-I232)/I232,"")</f>
        <v/>
      </c>
      <c r="O232" s="182" t="str">
        <f>_xlfn.IFERROR(M232*INNDATA!C28,"")</f>
        <v/>
      </c>
      <c r="P232" s="82"/>
      <c r="Q232" s="82"/>
      <c r="R232" s="82"/>
      <c r="S232" s="82"/>
      <c r="T232" s="82"/>
      <c r="U232" s="82"/>
      <c r="V232" s="82"/>
      <c r="W232" s="82"/>
      <c r="X232" s="82"/>
      <c r="Y232" s="191"/>
      <c r="Z232" s="191"/>
      <c r="AA232" s="82"/>
      <c r="AB232" s="82"/>
      <c r="AC232" s="82"/>
      <c r="AD232" s="88"/>
    </row>
    <row r="233" spans="1:30" ht="11.25" customHeight="1">
      <c r="A233" s="88"/>
      <c r="B233" s="82"/>
      <c r="C233" s="82"/>
      <c r="D233" s="82" t="s">
        <v>56</v>
      </c>
      <c r="E233" s="40" t="str">
        <f>UTDATA!D27</f>
        <v/>
      </c>
      <c r="F233" s="39" t="str">
        <f>_xlfn.IFERROR(E233/E234,"")</f>
        <v/>
      </c>
      <c r="G233" s="182" t="str">
        <f>_xlfn.IFERROR(E233*INNDATA!C28,"")</f>
        <v/>
      </c>
      <c r="H233" s="82"/>
      <c r="I233" s="40">
        <f>'Oljeforbruk- INN'!G5</f>
        <v>1.7</v>
      </c>
      <c r="J233" s="39">
        <f>I233/I234</f>
        <v>0.0004112339437335204</v>
      </c>
      <c r="K233" s="182">
        <f>I233*INNDATA!C28</f>
        <v>0</v>
      </c>
      <c r="L233" s="82"/>
      <c r="M233" s="40" t="str">
        <f t="shared" si="0"/>
        <v/>
      </c>
      <c r="N233" s="39" t="str">
        <f>_xlfn.IFERROR((E233-I233)/I233,"")</f>
        <v/>
      </c>
      <c r="O233" s="182" t="str">
        <f>_xlfn.IFERROR(M233*INNDATA!C28,"")</f>
        <v/>
      </c>
      <c r="P233" s="82"/>
      <c r="Q233" s="82"/>
      <c r="R233" s="82"/>
      <c r="S233" s="82"/>
      <c r="T233" s="82"/>
      <c r="U233" s="82"/>
      <c r="V233" s="82"/>
      <c r="W233" s="82"/>
      <c r="X233" s="82"/>
      <c r="Y233" s="191"/>
      <c r="Z233" s="191"/>
      <c r="AA233" s="82"/>
      <c r="AB233" s="82"/>
      <c r="AC233" s="82"/>
      <c r="AD233" s="88"/>
    </row>
    <row r="234" spans="1:30" ht="11.25" customHeight="1">
      <c r="A234" s="88"/>
      <c r="B234" s="82"/>
      <c r="C234" s="82"/>
      <c r="D234" s="82" t="s">
        <v>305</v>
      </c>
      <c r="E234" s="40" t="str">
        <f>UTDATA!D29</f>
        <v/>
      </c>
      <c r="F234" s="190"/>
      <c r="G234" s="182" t="str">
        <f>_xlfn.IFERROR(E234*INNDATA!C28,"")</f>
        <v/>
      </c>
      <c r="H234" s="82"/>
      <c r="I234" s="40">
        <f>'Oljeforbruk- INN'!H5</f>
        <v>4133.9</v>
      </c>
      <c r="J234" s="190"/>
      <c r="K234" s="182">
        <f>I234*INNDATA!C28</f>
        <v>0</v>
      </c>
      <c r="L234" s="82"/>
      <c r="M234" s="40" t="str">
        <f t="shared" si="0"/>
        <v/>
      </c>
      <c r="N234" s="190"/>
      <c r="O234" s="182" t="str">
        <f>_xlfn.IFERROR(M234*INNDATA!C28,"")</f>
        <v/>
      </c>
      <c r="P234" s="82"/>
      <c r="Q234" s="82"/>
      <c r="R234" s="82"/>
      <c r="S234" s="82"/>
      <c r="T234" s="82"/>
      <c r="U234" s="82"/>
      <c r="V234" s="82"/>
      <c r="W234" s="82"/>
      <c r="X234" s="82"/>
      <c r="Y234" s="191"/>
      <c r="Z234" s="191"/>
      <c r="AA234" s="82"/>
      <c r="AB234" s="82"/>
      <c r="AC234" s="82"/>
      <c r="AD234" s="88"/>
    </row>
    <row r="235" spans="1:30" ht="11.25" customHeight="1">
      <c r="A235" s="88"/>
      <c r="B235" s="82"/>
      <c r="C235" s="82"/>
      <c r="D235" s="82"/>
      <c r="E235" s="82"/>
      <c r="F235" s="82"/>
      <c r="G235" s="82"/>
      <c r="H235" s="82"/>
      <c r="I235" s="82"/>
      <c r="J235" s="82"/>
      <c r="K235" s="82"/>
      <c r="L235" s="82"/>
      <c r="M235" s="82"/>
      <c r="N235" s="82"/>
      <c r="O235" s="82"/>
      <c r="P235" s="82"/>
      <c r="Q235" s="82"/>
      <c r="R235" s="82"/>
      <c r="S235" s="82"/>
      <c r="T235" s="82"/>
      <c r="U235" s="82"/>
      <c r="V235" s="82"/>
      <c r="W235" s="82"/>
      <c r="X235" s="82"/>
      <c r="Y235" s="191"/>
      <c r="Z235" s="191"/>
      <c r="AA235" s="82"/>
      <c r="AB235" s="82"/>
      <c r="AC235" s="82"/>
      <c r="AD235" s="88"/>
    </row>
    <row r="236" spans="1:30" ht="11.25" customHeight="1">
      <c r="A236" s="88"/>
      <c r="B236" s="82"/>
      <c r="C236" s="82"/>
      <c r="D236" s="82" t="s">
        <v>304</v>
      </c>
      <c r="E236" s="82"/>
      <c r="F236" s="82"/>
      <c r="G236" s="82"/>
      <c r="H236" s="82"/>
      <c r="I236" s="82"/>
      <c r="J236" s="193"/>
      <c r="K236" s="82"/>
      <c r="L236" s="82"/>
      <c r="M236" s="82"/>
      <c r="N236" s="82"/>
      <c r="O236" s="82"/>
      <c r="P236" s="82"/>
      <c r="Q236" s="82"/>
      <c r="R236" s="82"/>
      <c r="S236" s="82"/>
      <c r="T236" s="82"/>
      <c r="U236" s="82"/>
      <c r="V236" s="82"/>
      <c r="W236" s="82"/>
      <c r="X236" s="82"/>
      <c r="Y236" s="191"/>
      <c r="Z236" s="191"/>
      <c r="AA236" s="82"/>
      <c r="AB236" s="82"/>
      <c r="AC236" s="82"/>
      <c r="AD236" s="88"/>
    </row>
    <row r="237" spans="1:30" s="120" customFormat="1" ht="11.25" customHeight="1">
      <c r="A237" s="88"/>
      <c r="B237" s="82"/>
      <c r="C237" s="82"/>
      <c r="D237" s="82"/>
      <c r="E237" s="82"/>
      <c r="F237" s="82"/>
      <c r="G237" s="82"/>
      <c r="H237" s="82"/>
      <c r="I237" s="82"/>
      <c r="J237" s="82"/>
      <c r="K237" s="82"/>
      <c r="L237" s="82"/>
      <c r="M237" s="82"/>
      <c r="N237" s="82"/>
      <c r="O237" s="82"/>
      <c r="P237" s="82"/>
      <c r="Q237" s="82"/>
      <c r="R237" s="82"/>
      <c r="S237" s="82"/>
      <c r="T237" s="82"/>
      <c r="U237" s="82"/>
      <c r="V237" s="82"/>
      <c r="W237" s="82"/>
      <c r="X237" s="82"/>
      <c r="Y237" s="191"/>
      <c r="Z237" s="191"/>
      <c r="AA237" s="82"/>
      <c r="AB237" s="82"/>
      <c r="AC237" s="82"/>
      <c r="AD237" s="88"/>
    </row>
    <row r="238" spans="1:30" ht="11.25" customHeight="1">
      <c r="A238" s="88"/>
      <c r="B238" s="82"/>
      <c r="C238" s="82"/>
      <c r="D238" s="82"/>
      <c r="E238" s="82" t="s">
        <v>303</v>
      </c>
      <c r="F238" s="82"/>
      <c r="G238" s="82"/>
      <c r="H238" s="82"/>
      <c r="I238" s="82" t="s">
        <v>308</v>
      </c>
      <c r="J238" s="82"/>
      <c r="K238" s="82"/>
      <c r="L238" s="82"/>
      <c r="M238" s="82" t="s">
        <v>302</v>
      </c>
      <c r="N238" s="82"/>
      <c r="O238" s="82"/>
      <c r="P238" s="82"/>
      <c r="Q238" s="82"/>
      <c r="R238" s="82"/>
      <c r="S238" s="82"/>
      <c r="T238" s="82"/>
      <c r="U238" s="82"/>
      <c r="V238" s="82"/>
      <c r="W238" s="82"/>
      <c r="X238" s="82"/>
      <c r="Y238" s="191"/>
      <c r="Z238" s="191"/>
      <c r="AA238" s="82"/>
      <c r="AB238" s="82"/>
      <c r="AC238" s="82"/>
      <c r="AD238" s="88"/>
    </row>
    <row r="239" spans="1:30" ht="11.25" customHeight="1">
      <c r="A239" s="88"/>
      <c r="B239" s="82"/>
      <c r="C239" s="82"/>
      <c r="D239" s="82"/>
      <c r="E239" s="82" t="s">
        <v>306</v>
      </c>
      <c r="F239" s="119" t="s">
        <v>57</v>
      </c>
      <c r="G239" s="82" t="s">
        <v>301</v>
      </c>
      <c r="H239" s="82"/>
      <c r="I239" s="82" t="s">
        <v>306</v>
      </c>
      <c r="J239" s="119" t="s">
        <v>57</v>
      </c>
      <c r="K239" s="82" t="s">
        <v>301</v>
      </c>
      <c r="L239" s="82"/>
      <c r="M239" s="82" t="s">
        <v>306</v>
      </c>
      <c r="N239" s="119" t="s">
        <v>57</v>
      </c>
      <c r="O239" s="82" t="s">
        <v>301</v>
      </c>
      <c r="P239" s="82"/>
      <c r="Q239" s="82"/>
      <c r="R239" s="82"/>
      <c r="S239" s="82"/>
      <c r="T239" s="82"/>
      <c r="U239" s="82"/>
      <c r="V239" s="82"/>
      <c r="W239" s="82"/>
      <c r="X239" s="82"/>
      <c r="Y239" s="191"/>
      <c r="Z239" s="191"/>
      <c r="AA239" s="82"/>
      <c r="AB239" s="82"/>
      <c r="AC239" s="82"/>
      <c r="AD239" s="88"/>
    </row>
    <row r="240" spans="1:30" ht="11.25" customHeight="1">
      <c r="A240" s="88"/>
      <c r="B240" s="82"/>
      <c r="C240" s="82"/>
      <c r="D240" s="82" t="s">
        <v>7</v>
      </c>
      <c r="E240" s="40" t="str">
        <f>UTDATA!D678</f>
        <v/>
      </c>
      <c r="F240" s="39" t="str">
        <f>_xlfn.IFERROR(E240/E247,"")</f>
        <v/>
      </c>
      <c r="G240" s="182" t="str">
        <f>_xlfn.IFERROR(E240*INNDATA!C28,"")</f>
        <v/>
      </c>
      <c r="H240" s="82"/>
      <c r="I240" s="40">
        <f>'Oljeforbruk- UT'!C5</f>
        <v>3568.3</v>
      </c>
      <c r="J240" s="39">
        <f>I240/I247</f>
        <v>0.8711669921875</v>
      </c>
      <c r="K240" s="182">
        <f>I240*INNDATA!C28</f>
        <v>0</v>
      </c>
      <c r="L240" s="82"/>
      <c r="M240" s="40" t="str">
        <f aca="true" t="shared" si="1" ref="M240:M247">_xlfn.IFERROR(E240-I240,"")</f>
        <v/>
      </c>
      <c r="N240" s="39" t="str">
        <f aca="true" t="shared" si="2" ref="N240:N246">_xlfn.IFERROR((E240-I240)/I240,"")</f>
        <v/>
      </c>
      <c r="O240" s="182" t="str">
        <f>_xlfn.IFERROR(M240*INNDATA!C28,"")</f>
        <v/>
      </c>
      <c r="P240" s="82"/>
      <c r="Q240" s="82"/>
      <c r="R240" s="82"/>
      <c r="S240" s="82"/>
      <c r="T240" s="82"/>
      <c r="U240" s="82"/>
      <c r="V240" s="82"/>
      <c r="W240" s="82"/>
      <c r="X240" s="82"/>
      <c r="Y240" s="191"/>
      <c r="Z240" s="191"/>
      <c r="AA240" s="82"/>
      <c r="AB240" s="82"/>
      <c r="AC240" s="82"/>
      <c r="AD240" s="88"/>
    </row>
    <row r="241" spans="1:30" ht="11.25" customHeight="1">
      <c r="A241" s="88"/>
      <c r="B241" s="82"/>
      <c r="C241" s="82"/>
      <c r="D241" s="82" t="s">
        <v>8</v>
      </c>
      <c r="E241" s="40" t="str">
        <f>UTDATA!D680</f>
        <v/>
      </c>
      <c r="F241" s="39" t="str">
        <f>_xlfn.IFERROR(E241/E247,"")</f>
        <v/>
      </c>
      <c r="G241" s="182" t="str">
        <f>_xlfn.IFERROR(E241*INNDATA!C28,"")</f>
        <v/>
      </c>
      <c r="H241" s="82"/>
      <c r="I241" s="40">
        <f>'Oljeforbruk- UT'!D5</f>
        <v>32.3</v>
      </c>
      <c r="J241" s="39">
        <f>I241/I247</f>
        <v>0.0078857421875</v>
      </c>
      <c r="K241" s="182">
        <f>I241*INNDATA!C28</f>
        <v>0</v>
      </c>
      <c r="L241" s="82"/>
      <c r="M241" s="40" t="str">
        <f t="shared" si="1"/>
        <v/>
      </c>
      <c r="N241" s="39" t="str">
        <f t="shared" si="2"/>
        <v/>
      </c>
      <c r="O241" s="182" t="str">
        <f>_xlfn.IFERROR(M241*INNDATA!C28,"")</f>
        <v/>
      </c>
      <c r="P241" s="82"/>
      <c r="Q241" s="82"/>
      <c r="R241" s="82"/>
      <c r="S241" s="82"/>
      <c r="T241" s="82"/>
      <c r="U241" s="82"/>
      <c r="V241" s="82"/>
      <c r="W241" s="82"/>
      <c r="X241" s="82"/>
      <c r="Y241" s="191"/>
      <c r="Z241" s="191"/>
      <c r="AA241" s="82"/>
      <c r="AB241" s="82"/>
      <c r="AC241" s="82"/>
      <c r="AD241" s="88"/>
    </row>
    <row r="242" spans="1:30" ht="11.25" customHeight="1">
      <c r="A242" s="88"/>
      <c r="B242" s="82"/>
      <c r="C242" s="82"/>
      <c r="D242" s="82" t="s">
        <v>9</v>
      </c>
      <c r="E242" s="40" t="str">
        <f>UTDATA!D682</f>
        <v/>
      </c>
      <c r="F242" s="39" t="str">
        <f>_xlfn.IFERROR(E242/E247,"")</f>
        <v/>
      </c>
      <c r="G242" s="182" t="str">
        <f>_xlfn.IFERROR(E242*INNDATA!C28,"")</f>
        <v/>
      </c>
      <c r="H242" s="82"/>
      <c r="I242" s="40">
        <f>'Oljeforbruk- UT'!E5</f>
        <v>24.9</v>
      </c>
      <c r="J242" s="39">
        <f>I242/I247</f>
        <v>0.0060791015625</v>
      </c>
      <c r="K242" s="182">
        <f>I242*INNDATA!C28</f>
        <v>0</v>
      </c>
      <c r="L242" s="82"/>
      <c r="M242" s="40" t="str">
        <f t="shared" si="1"/>
        <v/>
      </c>
      <c r="N242" s="39" t="str">
        <f t="shared" si="2"/>
        <v/>
      </c>
      <c r="O242" s="182" t="str">
        <f>_xlfn.IFERROR(M242*INNDATA!C28,"")</f>
        <v/>
      </c>
      <c r="P242" s="82"/>
      <c r="Q242" s="82"/>
      <c r="R242" s="82"/>
      <c r="S242" s="82"/>
      <c r="T242" s="82"/>
      <c r="U242" s="82"/>
      <c r="V242" s="82"/>
      <c r="W242" s="82"/>
      <c r="X242" s="82"/>
      <c r="Y242" s="191"/>
      <c r="Z242" s="191"/>
      <c r="AA242" s="82"/>
      <c r="AB242" s="82"/>
      <c r="AC242" s="82"/>
      <c r="AD242" s="88"/>
    </row>
    <row r="243" spans="1:30" ht="11.25" customHeight="1">
      <c r="A243" s="88"/>
      <c r="B243" s="82"/>
      <c r="C243" s="82"/>
      <c r="D243" s="82" t="s">
        <v>10</v>
      </c>
      <c r="E243" s="40" t="str">
        <f>UTDATA!D686</f>
        <v/>
      </c>
      <c r="F243" s="39" t="str">
        <f>_xlfn.IFERROR(E243/E247,"")</f>
        <v/>
      </c>
      <c r="G243" s="182" t="str">
        <f>_xlfn.IFERROR(E243*INNDATA!C28,"")</f>
        <v/>
      </c>
      <c r="H243" s="82"/>
      <c r="I243" s="40">
        <f>'Oljeforbruk- UT'!F5</f>
        <v>50.5</v>
      </c>
      <c r="J243" s="39">
        <f>I243/I247</f>
        <v>0.0123291015625</v>
      </c>
      <c r="K243" s="182">
        <f>I243*INNDATA!C28</f>
        <v>0</v>
      </c>
      <c r="L243" s="82"/>
      <c r="M243" s="40" t="str">
        <f t="shared" si="1"/>
        <v/>
      </c>
      <c r="N243" s="39" t="str">
        <f t="shared" si="2"/>
        <v/>
      </c>
      <c r="O243" s="182" t="str">
        <f>_xlfn.IFERROR(M243*INNDATA!C28,"")</f>
        <v/>
      </c>
      <c r="P243" s="82"/>
      <c r="Q243" s="82"/>
      <c r="R243" s="82"/>
      <c r="S243" s="82"/>
      <c r="T243" s="82"/>
      <c r="U243" s="82"/>
      <c r="V243" s="82"/>
      <c r="W243" s="82"/>
      <c r="X243" s="82"/>
      <c r="Y243" s="191"/>
      <c r="Z243" s="191"/>
      <c r="AA243" s="82"/>
      <c r="AB243" s="82"/>
      <c r="AC243" s="82"/>
      <c r="AD243" s="88"/>
    </row>
    <row r="244" spans="1:30" ht="11.25" customHeight="1">
      <c r="A244" s="88"/>
      <c r="B244" s="82"/>
      <c r="C244" s="82"/>
      <c r="D244" s="82" t="s">
        <v>11</v>
      </c>
      <c r="E244" s="40" t="str">
        <f>UTDATA!D684</f>
        <v/>
      </c>
      <c r="F244" s="39" t="str">
        <f>_xlfn.IFERROR(E244/E247,"")</f>
        <v/>
      </c>
      <c r="G244" s="182" t="str">
        <f>_xlfn.IFERROR(E244*INNDATA!C28,"")</f>
        <v/>
      </c>
      <c r="H244" s="82"/>
      <c r="I244" s="40">
        <f>'Oljeforbruk- UT'!G5</f>
        <v>254.4</v>
      </c>
      <c r="J244" s="39">
        <f>I244/I247</f>
        <v>0.062109375</v>
      </c>
      <c r="K244" s="182">
        <f>I244*INNDATA!C28</f>
        <v>0</v>
      </c>
      <c r="L244" s="82"/>
      <c r="M244" s="40" t="str">
        <f t="shared" si="1"/>
        <v/>
      </c>
      <c r="N244" s="39" t="str">
        <f t="shared" si="2"/>
        <v/>
      </c>
      <c r="O244" s="182" t="str">
        <f>_xlfn.IFERROR(M244*INNDATA!C28,"")</f>
        <v/>
      </c>
      <c r="P244" s="82"/>
      <c r="Q244" s="82"/>
      <c r="R244" s="82"/>
      <c r="S244" s="82"/>
      <c r="T244" s="82"/>
      <c r="U244" s="82"/>
      <c r="V244" s="82"/>
      <c r="W244" s="82"/>
      <c r="X244" s="82"/>
      <c r="Y244" s="191"/>
      <c r="Z244" s="191"/>
      <c r="AA244" s="82"/>
      <c r="AB244" s="82"/>
      <c r="AC244" s="82"/>
      <c r="AD244" s="88"/>
    </row>
    <row r="245" spans="1:30" ht="11.25" customHeight="1">
      <c r="A245" s="88"/>
      <c r="B245" s="82"/>
      <c r="C245" s="82"/>
      <c r="D245" s="82" t="s">
        <v>12</v>
      </c>
      <c r="E245" s="40" t="str">
        <f>UTDATA!D688</f>
        <v/>
      </c>
      <c r="F245" s="39" t="str">
        <f>_xlfn.IFERROR(E245/E247,"")</f>
        <v/>
      </c>
      <c r="G245" s="182" t="str">
        <f>_xlfn.IFERROR(E245*INNDATA!C28,"")</f>
        <v/>
      </c>
      <c r="H245" s="82"/>
      <c r="I245" s="40">
        <f>'Oljeforbruk- UT'!H5</f>
        <v>14.4</v>
      </c>
      <c r="J245" s="39">
        <f>I245/I247</f>
        <v>0.003515625</v>
      </c>
      <c r="K245" s="182">
        <f>I245*INNDATA!C28</f>
        <v>0</v>
      </c>
      <c r="L245" s="82"/>
      <c r="M245" s="40" t="str">
        <f t="shared" si="1"/>
        <v/>
      </c>
      <c r="N245" s="39" t="str">
        <f t="shared" si="2"/>
        <v/>
      </c>
      <c r="O245" s="182" t="str">
        <f>_xlfn.IFERROR(M245*INNDATA!C28,"")</f>
        <v/>
      </c>
      <c r="P245" s="82"/>
      <c r="Q245" s="82"/>
      <c r="R245" s="82"/>
      <c r="S245" s="82"/>
      <c r="T245" s="82"/>
      <c r="U245" s="82"/>
      <c r="V245" s="82"/>
      <c r="W245" s="82"/>
      <c r="X245" s="82"/>
      <c r="Y245" s="191"/>
      <c r="Z245" s="191"/>
      <c r="AA245" s="82"/>
      <c r="AB245" s="82"/>
      <c r="AC245" s="82"/>
      <c r="AD245" s="88"/>
    </row>
    <row r="246" spans="1:30" ht="11.25" customHeight="1">
      <c r="A246" s="88"/>
      <c r="B246" s="82"/>
      <c r="C246" s="82"/>
      <c r="D246" s="82" t="s">
        <v>13</v>
      </c>
      <c r="E246" s="40" t="str">
        <f>UTDATA!D690</f>
        <v/>
      </c>
      <c r="F246" s="39" t="str">
        <f>_xlfn.IFERROR(E246/E247,"")</f>
        <v/>
      </c>
      <c r="G246" s="182" t="str">
        <f>_xlfn.IFERROR(E246*INNDATA!C28,"")</f>
        <v/>
      </c>
      <c r="H246" s="82"/>
      <c r="I246" s="40">
        <f>'Oljeforbruk- UT'!I5</f>
        <v>151.2</v>
      </c>
      <c r="J246" s="39">
        <f>I246/I247</f>
        <v>0.0369140625</v>
      </c>
      <c r="K246" s="182">
        <f>I246*INNDATA!C28</f>
        <v>0</v>
      </c>
      <c r="L246" s="82"/>
      <c r="M246" s="40" t="str">
        <f t="shared" si="1"/>
        <v/>
      </c>
      <c r="N246" s="39" t="str">
        <f t="shared" si="2"/>
        <v/>
      </c>
      <c r="O246" s="182" t="str">
        <f>_xlfn.IFERROR(M246*INNDATA!C28,"")</f>
        <v/>
      </c>
      <c r="P246" s="82"/>
      <c r="Q246" s="82"/>
      <c r="R246" s="82"/>
      <c r="S246" s="82"/>
      <c r="T246" s="82"/>
      <c r="U246" s="82"/>
      <c r="V246" s="82"/>
      <c r="W246" s="82"/>
      <c r="X246" s="82"/>
      <c r="Y246" s="191"/>
      <c r="Z246" s="191"/>
      <c r="AA246" s="82"/>
      <c r="AB246" s="82"/>
      <c r="AC246" s="82"/>
      <c r="AD246" s="88"/>
    </row>
    <row r="247" spans="1:30" ht="11.25" customHeight="1">
      <c r="A247" s="88"/>
      <c r="B247" s="82"/>
      <c r="C247" s="82"/>
      <c r="D247" s="82" t="s">
        <v>305</v>
      </c>
      <c r="E247" s="40" t="str">
        <f>UTDATA!D692</f>
        <v/>
      </c>
      <c r="F247" s="190"/>
      <c r="G247" s="182" t="str">
        <f>_xlfn.IFERROR(E247*INNDATA!C28,"")</f>
        <v/>
      </c>
      <c r="H247" s="82"/>
      <c r="I247" s="40">
        <f>'Oljeforbruk- UT'!J5</f>
        <v>4096</v>
      </c>
      <c r="J247" s="190"/>
      <c r="K247" s="182">
        <f>I247*INNDATA!C28</f>
        <v>0</v>
      </c>
      <c r="L247" s="82"/>
      <c r="M247" s="40" t="str">
        <f t="shared" si="1"/>
        <v/>
      </c>
      <c r="N247" s="190"/>
      <c r="O247" s="182" t="str">
        <f>_xlfn.IFERROR(M247*INNDATA!C28,"")</f>
        <v/>
      </c>
      <c r="P247" s="82"/>
      <c r="Q247" s="82"/>
      <c r="R247" s="82"/>
      <c r="S247" s="82"/>
      <c r="T247" s="82"/>
      <c r="U247" s="82"/>
      <c r="V247" s="82"/>
      <c r="W247" s="82"/>
      <c r="X247" s="82"/>
      <c r="Y247" s="191"/>
      <c r="Z247" s="191"/>
      <c r="AA247" s="82"/>
      <c r="AB247" s="82"/>
      <c r="AC247" s="82"/>
      <c r="AD247" s="88"/>
    </row>
    <row r="248" spans="1:30" ht="11.25" customHeight="1">
      <c r="A248" s="88"/>
      <c r="B248" s="82"/>
      <c r="C248" s="82"/>
      <c r="D248" s="82"/>
      <c r="E248" s="82"/>
      <c r="F248" s="82"/>
      <c r="G248" s="82"/>
      <c r="H248" s="82"/>
      <c r="I248" s="82"/>
      <c r="J248" s="82"/>
      <c r="K248" s="82"/>
      <c r="L248" s="82"/>
      <c r="M248" s="82"/>
      <c r="N248" s="82"/>
      <c r="O248" s="82"/>
      <c r="P248" s="82"/>
      <c r="Q248" s="82"/>
      <c r="R248" s="82"/>
      <c r="S248" s="82"/>
      <c r="T248" s="82"/>
      <c r="U248" s="82"/>
      <c r="V248" s="82"/>
      <c r="W248" s="82"/>
      <c r="X248" s="82"/>
      <c r="Y248" s="191"/>
      <c r="Z248" s="191"/>
      <c r="AA248" s="82"/>
      <c r="AB248" s="82"/>
      <c r="AC248" s="82"/>
      <c r="AD248" s="88"/>
    </row>
    <row r="249" spans="1:30" s="120" customFormat="1" ht="11.25" customHeight="1">
      <c r="A249" s="88"/>
      <c r="B249" s="82"/>
      <c r="C249" s="82"/>
      <c r="D249" s="82" t="s">
        <v>310</v>
      </c>
      <c r="E249" s="82"/>
      <c r="F249" s="82"/>
      <c r="G249" s="82"/>
      <c r="H249" s="82"/>
      <c r="I249" s="82"/>
      <c r="J249" s="82"/>
      <c r="K249" s="82"/>
      <c r="L249" s="82"/>
      <c r="M249" s="82"/>
      <c r="N249" s="82"/>
      <c r="O249" s="82"/>
      <c r="P249" s="82"/>
      <c r="Q249" s="82"/>
      <c r="R249" s="82"/>
      <c r="S249" s="82"/>
      <c r="T249" s="82"/>
      <c r="U249" s="82"/>
      <c r="V249" s="82"/>
      <c r="W249" s="82"/>
      <c r="X249" s="82"/>
      <c r="Y249" s="191"/>
      <c r="Z249" s="191"/>
      <c r="AA249" s="82"/>
      <c r="AB249" s="82"/>
      <c r="AC249" s="82"/>
      <c r="AD249" s="88"/>
    </row>
    <row r="250" spans="1:30" s="120" customFormat="1" ht="11.25" customHeight="1">
      <c r="A250" s="88"/>
      <c r="B250" s="82"/>
      <c r="C250" s="82"/>
      <c r="D250" s="82"/>
      <c r="E250" s="82"/>
      <c r="F250" s="82"/>
      <c r="G250" s="82"/>
      <c r="H250" s="82"/>
      <c r="I250" s="82"/>
      <c r="J250" s="82"/>
      <c r="K250" s="82"/>
      <c r="L250" s="82"/>
      <c r="M250" s="82"/>
      <c r="N250" s="82"/>
      <c r="O250" s="82"/>
      <c r="P250" s="82"/>
      <c r="Q250" s="82"/>
      <c r="R250" s="82"/>
      <c r="S250" s="82"/>
      <c r="T250" s="82"/>
      <c r="U250" s="82"/>
      <c r="V250" s="82"/>
      <c r="W250" s="82"/>
      <c r="X250" s="82"/>
      <c r="Y250" s="191"/>
      <c r="Z250" s="191"/>
      <c r="AA250" s="82"/>
      <c r="AB250" s="82"/>
      <c r="AC250" s="82"/>
      <c r="AD250" s="88"/>
    </row>
    <row r="251" spans="1:30" s="120" customFormat="1" ht="11.25" customHeight="1">
      <c r="A251" s="88"/>
      <c r="B251" s="82"/>
      <c r="C251" s="82"/>
      <c r="D251" s="82" t="s">
        <v>303</v>
      </c>
      <c r="E251" s="82"/>
      <c r="F251" s="82"/>
      <c r="G251" s="82"/>
      <c r="H251" s="82"/>
      <c r="I251" s="82"/>
      <c r="J251" s="82"/>
      <c r="K251" s="82"/>
      <c r="L251" s="82"/>
      <c r="M251" s="82"/>
      <c r="N251" s="82"/>
      <c r="O251" s="82"/>
      <c r="P251" s="82"/>
      <c r="Q251" s="82"/>
      <c r="R251" s="82"/>
      <c r="S251" s="82"/>
      <c r="T251" s="82"/>
      <c r="U251" s="82"/>
      <c r="V251" s="82"/>
      <c r="W251" s="82"/>
      <c r="X251" s="82"/>
      <c r="Y251" s="191"/>
      <c r="Z251" s="191"/>
      <c r="AA251" s="82"/>
      <c r="AB251" s="82"/>
      <c r="AC251" s="82"/>
      <c r="AD251" s="88"/>
    </row>
    <row r="252" spans="1:30" s="120" customFormat="1" ht="11.25" customHeight="1">
      <c r="A252" s="88"/>
      <c r="B252" s="82"/>
      <c r="C252" s="82"/>
      <c r="D252" s="40" t="str">
        <f>_xlfn.IFERROR(E234-E247,"")</f>
        <v/>
      </c>
      <c r="E252" s="82" t="s">
        <v>67</v>
      </c>
      <c r="F252" s="82" t="s">
        <v>311</v>
      </c>
      <c r="G252" s="192" t="str">
        <f>_xlfn.IFERROR((E234-E247)/E234,"")</f>
        <v/>
      </c>
      <c r="H252" s="82" t="s">
        <v>312</v>
      </c>
      <c r="I252" s="82"/>
      <c r="J252" s="82"/>
      <c r="K252" s="82"/>
      <c r="L252" s="82"/>
      <c r="M252" s="82"/>
      <c r="N252" s="82"/>
      <c r="O252" s="82"/>
      <c r="P252" s="82"/>
      <c r="Q252" s="82"/>
      <c r="R252" s="82"/>
      <c r="S252" s="82"/>
      <c r="T252" s="82"/>
      <c r="U252" s="82"/>
      <c r="V252" s="82"/>
      <c r="W252" s="82"/>
      <c r="X252" s="82"/>
      <c r="Y252" s="191"/>
      <c r="Z252" s="191"/>
      <c r="AA252" s="82"/>
      <c r="AB252" s="82"/>
      <c r="AC252" s="82"/>
      <c r="AD252" s="88"/>
    </row>
    <row r="253" spans="1:30" ht="11.25" customHeight="1">
      <c r="A253" s="138"/>
      <c r="B253" s="190"/>
      <c r="C253" s="190"/>
      <c r="D253" s="190"/>
      <c r="E253" s="190"/>
      <c r="F253" s="190"/>
      <c r="G253" s="190"/>
      <c r="H253" s="190"/>
      <c r="I253" s="190"/>
      <c r="J253" s="190"/>
      <c r="K253" s="190"/>
      <c r="L253" s="190"/>
      <c r="M253" s="190"/>
      <c r="N253" s="190"/>
      <c r="O253" s="190"/>
      <c r="P253" s="190"/>
      <c r="Q253" s="190"/>
      <c r="R253" s="190"/>
      <c r="S253" s="190"/>
      <c r="T253" s="190"/>
      <c r="U253" s="190"/>
      <c r="V253" s="190"/>
      <c r="W253" s="190"/>
      <c r="X253" s="191"/>
      <c r="Y253" s="191"/>
      <c r="Z253" s="191"/>
      <c r="AA253" s="191"/>
      <c r="AB253" s="210"/>
      <c r="AC253" s="210"/>
      <c r="AD253" s="138"/>
    </row>
    <row r="254" spans="1:30" s="120" customFormat="1" ht="11.25" customHeight="1">
      <c r="A254" s="88"/>
      <c r="B254" s="82"/>
      <c r="C254" s="82"/>
      <c r="D254" s="120" t="s">
        <v>308</v>
      </c>
      <c r="E254" s="82"/>
      <c r="F254" s="82"/>
      <c r="H254" s="82"/>
      <c r="I254" s="82"/>
      <c r="J254" s="82"/>
      <c r="K254" s="82"/>
      <c r="L254" s="82"/>
      <c r="M254" s="82"/>
      <c r="N254" s="82"/>
      <c r="O254" s="82"/>
      <c r="P254" s="82"/>
      <c r="Q254" s="82"/>
      <c r="R254" s="82"/>
      <c r="S254" s="82"/>
      <c r="T254" s="82"/>
      <c r="U254" s="82"/>
      <c r="V254" s="82"/>
      <c r="W254" s="82"/>
      <c r="X254" s="82"/>
      <c r="Y254" s="191"/>
      <c r="Z254" s="191"/>
      <c r="AA254" s="82"/>
      <c r="AB254" s="82"/>
      <c r="AC254" s="82"/>
      <c r="AD254" s="88"/>
    </row>
    <row r="255" spans="1:30" s="120" customFormat="1" ht="11.25" customHeight="1">
      <c r="A255" s="88"/>
      <c r="B255" s="82"/>
      <c r="C255" s="82"/>
      <c r="D255" s="40">
        <f>_xlfn.IFERROR(I234-I247,"")</f>
        <v>37.899999999999636</v>
      </c>
      <c r="E255" s="82" t="s">
        <v>67</v>
      </c>
      <c r="F255" s="82" t="s">
        <v>311</v>
      </c>
      <c r="G255" s="192">
        <f>_xlfn.IFERROR((I234-I247)/I234,"")</f>
        <v>0.009168097922058985</v>
      </c>
      <c r="H255" s="82" t="s">
        <v>312</v>
      </c>
      <c r="I255" s="82"/>
      <c r="J255" s="82"/>
      <c r="K255" s="82"/>
      <c r="L255" s="82"/>
      <c r="M255" s="82"/>
      <c r="N255" s="82"/>
      <c r="O255" s="82"/>
      <c r="P255" s="82"/>
      <c r="Q255" s="82"/>
      <c r="R255" s="82"/>
      <c r="S255" s="82"/>
      <c r="T255" s="82"/>
      <c r="U255" s="82"/>
      <c r="V255" s="82"/>
      <c r="W255" s="82"/>
      <c r="X255" s="82"/>
      <c r="Y255" s="191"/>
      <c r="Z255" s="191"/>
      <c r="AA255" s="82"/>
      <c r="AB255" s="82"/>
      <c r="AC255" s="82"/>
      <c r="AD255" s="88"/>
    </row>
    <row r="256" spans="1:30" s="120" customFormat="1" ht="11.25" customHeight="1">
      <c r="A256" s="88"/>
      <c r="B256" s="82"/>
      <c r="C256" s="82"/>
      <c r="D256" s="190"/>
      <c r="E256" s="190"/>
      <c r="F256" s="190"/>
      <c r="G256" s="190"/>
      <c r="H256" s="82"/>
      <c r="I256" s="82"/>
      <c r="J256" s="82"/>
      <c r="K256" s="82"/>
      <c r="L256" s="82"/>
      <c r="M256" s="82"/>
      <c r="N256" s="82"/>
      <c r="O256" s="82"/>
      <c r="P256" s="82"/>
      <c r="Q256" s="82"/>
      <c r="R256" s="82"/>
      <c r="S256" s="82"/>
      <c r="T256" s="82"/>
      <c r="U256" s="82"/>
      <c r="V256" s="82"/>
      <c r="W256" s="82"/>
      <c r="X256" s="82"/>
      <c r="Y256" s="191"/>
      <c r="Z256" s="191"/>
      <c r="AA256" s="82"/>
      <c r="AB256" s="82"/>
      <c r="AC256" s="82"/>
      <c r="AD256" s="88"/>
    </row>
    <row r="257" spans="1:30" s="120" customFormat="1" ht="11.25" customHeight="1">
      <c r="A257" s="88"/>
      <c r="B257" s="82"/>
      <c r="C257" s="82"/>
      <c r="D257" s="191"/>
      <c r="E257" s="191"/>
      <c r="F257" s="191"/>
      <c r="G257" s="191"/>
      <c r="H257" s="82"/>
      <c r="I257" s="82"/>
      <c r="J257" s="82"/>
      <c r="K257" s="82"/>
      <c r="L257" s="82"/>
      <c r="M257" s="82"/>
      <c r="N257" s="82"/>
      <c r="O257" s="82"/>
      <c r="P257" s="82"/>
      <c r="Q257" s="82"/>
      <c r="R257" s="82"/>
      <c r="S257" s="82"/>
      <c r="T257" s="82"/>
      <c r="U257" s="82"/>
      <c r="V257" s="82"/>
      <c r="W257" s="82"/>
      <c r="X257" s="82"/>
      <c r="Y257" s="191"/>
      <c r="Z257" s="191"/>
      <c r="AA257" s="82"/>
      <c r="AB257" s="82"/>
      <c r="AC257" s="82"/>
      <c r="AD257" s="88"/>
    </row>
    <row r="258" spans="1:30" s="120" customFormat="1" ht="11.25" customHeight="1">
      <c r="A258" s="88"/>
      <c r="B258" s="82"/>
      <c r="C258" s="82"/>
      <c r="D258" s="191"/>
      <c r="E258" s="191"/>
      <c r="F258" s="191"/>
      <c r="G258" s="191"/>
      <c r="H258" s="82"/>
      <c r="I258" s="82"/>
      <c r="J258" s="82"/>
      <c r="K258" s="82"/>
      <c r="L258" s="82"/>
      <c r="M258" s="82"/>
      <c r="N258" s="82"/>
      <c r="O258" s="82"/>
      <c r="P258" s="82"/>
      <c r="Q258" s="82"/>
      <c r="R258" s="82"/>
      <c r="S258" s="82"/>
      <c r="T258" s="82"/>
      <c r="U258" s="82"/>
      <c r="V258" s="82"/>
      <c r="W258" s="82"/>
      <c r="X258" s="82"/>
      <c r="Y258" s="191"/>
      <c r="Z258" s="191"/>
      <c r="AA258" s="82"/>
      <c r="AB258" s="82"/>
      <c r="AC258" s="82"/>
      <c r="AD258" s="88"/>
    </row>
    <row r="259" spans="1:30" s="120" customFormat="1" ht="11.25" customHeight="1">
      <c r="A259" s="88"/>
      <c r="B259" s="82"/>
      <c r="C259" s="82"/>
      <c r="D259" s="191"/>
      <c r="E259" s="191"/>
      <c r="F259" s="191"/>
      <c r="G259" s="191"/>
      <c r="H259" s="82"/>
      <c r="I259" s="82"/>
      <c r="J259" s="82"/>
      <c r="K259" s="82"/>
      <c r="L259" s="82"/>
      <c r="M259" s="82"/>
      <c r="N259" s="82"/>
      <c r="O259" s="82"/>
      <c r="P259" s="82"/>
      <c r="Q259" s="82"/>
      <c r="R259" s="82"/>
      <c r="S259" s="82"/>
      <c r="T259" s="82"/>
      <c r="U259" s="82"/>
      <c r="V259" s="82"/>
      <c r="W259" s="82"/>
      <c r="X259" s="82"/>
      <c r="Y259" s="191"/>
      <c r="Z259" s="191"/>
      <c r="AA259" s="82"/>
      <c r="AB259" s="82"/>
      <c r="AC259" s="82"/>
      <c r="AD259" s="88"/>
    </row>
    <row r="260" spans="1:30" s="120" customFormat="1" ht="11.25" customHeight="1">
      <c r="A260" s="88"/>
      <c r="B260" s="82"/>
      <c r="C260" s="82"/>
      <c r="D260" s="191"/>
      <c r="E260" s="191"/>
      <c r="F260" s="191"/>
      <c r="G260" s="191"/>
      <c r="H260" s="82"/>
      <c r="I260" s="82"/>
      <c r="J260" s="82"/>
      <c r="K260" s="82"/>
      <c r="L260" s="82"/>
      <c r="M260" s="82"/>
      <c r="N260" s="82"/>
      <c r="O260" s="82"/>
      <c r="P260" s="82"/>
      <c r="Q260" s="82"/>
      <c r="R260" s="82"/>
      <c r="S260" s="82"/>
      <c r="T260" s="82"/>
      <c r="U260" s="82"/>
      <c r="V260" s="82"/>
      <c r="W260" s="82"/>
      <c r="X260" s="82"/>
      <c r="Y260" s="191"/>
      <c r="Z260" s="191"/>
      <c r="AA260" s="82"/>
      <c r="AB260" s="82"/>
      <c r="AC260" s="82"/>
      <c r="AD260" s="88"/>
    </row>
    <row r="261" spans="1:30" s="120" customFormat="1" ht="11.25" customHeight="1">
      <c r="A261" s="88"/>
      <c r="B261" s="82"/>
      <c r="C261" s="82"/>
      <c r="D261" s="191"/>
      <c r="E261" s="191"/>
      <c r="F261" s="191"/>
      <c r="G261" s="191"/>
      <c r="H261" s="82"/>
      <c r="I261" s="82"/>
      <c r="J261" s="82"/>
      <c r="K261" s="82"/>
      <c r="L261" s="82"/>
      <c r="M261" s="82"/>
      <c r="N261" s="82"/>
      <c r="O261" s="82"/>
      <c r="P261" s="82"/>
      <c r="Q261" s="82"/>
      <c r="R261" s="82"/>
      <c r="S261" s="82"/>
      <c r="T261" s="82"/>
      <c r="U261" s="82"/>
      <c r="V261" s="82"/>
      <c r="W261" s="82"/>
      <c r="X261" s="82"/>
      <c r="Y261" s="191"/>
      <c r="Z261" s="191"/>
      <c r="AA261" s="82"/>
      <c r="AB261" s="82"/>
      <c r="AC261" s="82"/>
      <c r="AD261" s="88"/>
    </row>
    <row r="262" spans="1:30" s="120" customFormat="1" ht="11.25" customHeight="1">
      <c r="A262" s="88"/>
      <c r="B262" s="82"/>
      <c r="C262" s="82"/>
      <c r="D262" s="191"/>
      <c r="E262" s="191"/>
      <c r="F262" s="191"/>
      <c r="G262" s="191"/>
      <c r="H262" s="82"/>
      <c r="I262" s="82"/>
      <c r="J262" s="82"/>
      <c r="K262" s="82"/>
      <c r="L262" s="82"/>
      <c r="M262" s="82"/>
      <c r="N262" s="82"/>
      <c r="O262" s="82"/>
      <c r="P262" s="82"/>
      <c r="Q262" s="82"/>
      <c r="R262" s="82"/>
      <c r="S262" s="82"/>
      <c r="T262" s="82"/>
      <c r="U262" s="82"/>
      <c r="V262" s="82"/>
      <c r="W262" s="82"/>
      <c r="X262" s="82"/>
      <c r="Y262" s="191"/>
      <c r="Z262" s="191"/>
      <c r="AA262" s="82"/>
      <c r="AB262" s="82"/>
      <c r="AC262" s="82"/>
      <c r="AD262" s="88"/>
    </row>
    <row r="263" spans="1:30" s="120" customFormat="1" ht="11.25" customHeight="1">
      <c r="A263" s="88"/>
      <c r="B263" s="82"/>
      <c r="C263" s="82"/>
      <c r="D263" s="191"/>
      <c r="E263" s="191"/>
      <c r="F263" s="191"/>
      <c r="G263" s="191"/>
      <c r="H263" s="82"/>
      <c r="I263" s="82"/>
      <c r="J263" s="82"/>
      <c r="K263" s="82"/>
      <c r="L263" s="82"/>
      <c r="M263" s="82"/>
      <c r="N263" s="82"/>
      <c r="O263" s="82"/>
      <c r="P263" s="82"/>
      <c r="Q263" s="82"/>
      <c r="R263" s="82"/>
      <c r="S263" s="82"/>
      <c r="T263" s="82"/>
      <c r="U263" s="82"/>
      <c r="V263" s="82"/>
      <c r="W263" s="82"/>
      <c r="X263" s="82"/>
      <c r="Y263" s="191"/>
      <c r="Z263" s="191"/>
      <c r="AA263" s="82"/>
      <c r="AB263" s="82"/>
      <c r="AC263" s="82"/>
      <c r="AD263" s="88"/>
    </row>
    <row r="264" spans="1:30" s="120" customFormat="1" ht="11.25" customHeight="1">
      <c r="A264" s="88"/>
      <c r="B264" s="82"/>
      <c r="C264" s="82"/>
      <c r="D264" s="191"/>
      <c r="E264" s="191"/>
      <c r="F264" s="191"/>
      <c r="G264" s="191"/>
      <c r="H264" s="82"/>
      <c r="I264" s="82"/>
      <c r="J264" s="82"/>
      <c r="K264" s="82"/>
      <c r="L264" s="82"/>
      <c r="M264" s="82"/>
      <c r="N264" s="82"/>
      <c r="O264" s="82"/>
      <c r="P264" s="82"/>
      <c r="Q264" s="82"/>
      <c r="R264" s="82"/>
      <c r="S264" s="82"/>
      <c r="T264" s="82"/>
      <c r="U264" s="82"/>
      <c r="V264" s="82"/>
      <c r="W264" s="82"/>
      <c r="X264" s="82"/>
      <c r="Y264" s="191"/>
      <c r="Z264" s="191"/>
      <c r="AA264" s="82"/>
      <c r="AB264" s="82"/>
      <c r="AC264" s="82"/>
      <c r="AD264" s="88"/>
    </row>
    <row r="265" spans="1:30" s="120" customFormat="1" ht="11.25" customHeight="1">
      <c r="A265" s="88"/>
      <c r="B265" s="82"/>
      <c r="C265" s="82"/>
      <c r="D265" s="191"/>
      <c r="E265" s="191"/>
      <c r="F265" s="191"/>
      <c r="G265" s="191"/>
      <c r="H265" s="82"/>
      <c r="I265" s="82"/>
      <c r="J265" s="82"/>
      <c r="K265" s="82"/>
      <c r="L265" s="82"/>
      <c r="M265" s="82"/>
      <c r="N265" s="82"/>
      <c r="O265" s="82"/>
      <c r="P265" s="82"/>
      <c r="Q265" s="82"/>
      <c r="R265" s="82"/>
      <c r="S265" s="82"/>
      <c r="T265" s="82"/>
      <c r="U265" s="82"/>
      <c r="V265" s="82"/>
      <c r="W265" s="82"/>
      <c r="X265" s="82"/>
      <c r="Y265" s="191"/>
      <c r="Z265" s="191"/>
      <c r="AA265" s="82"/>
      <c r="AB265" s="82"/>
      <c r="AC265" s="82"/>
      <c r="AD265" s="88"/>
    </row>
    <row r="266" spans="1:30" s="120" customFormat="1" ht="11.25" customHeight="1">
      <c r="A266" s="88"/>
      <c r="B266" s="82"/>
      <c r="C266" s="82"/>
      <c r="D266" s="191"/>
      <c r="E266" s="191"/>
      <c r="F266" s="191"/>
      <c r="G266" s="191"/>
      <c r="H266" s="82"/>
      <c r="I266" s="82"/>
      <c r="J266" s="82"/>
      <c r="K266" s="82"/>
      <c r="L266" s="82"/>
      <c r="M266" s="82"/>
      <c r="N266" s="82"/>
      <c r="O266" s="82"/>
      <c r="P266" s="82"/>
      <c r="Q266" s="82"/>
      <c r="R266" s="82"/>
      <c r="S266" s="82"/>
      <c r="T266" s="82"/>
      <c r="U266" s="82"/>
      <c r="V266" s="82"/>
      <c r="W266" s="82"/>
      <c r="X266" s="82"/>
      <c r="Y266" s="191"/>
      <c r="Z266" s="191"/>
      <c r="AA266" s="82"/>
      <c r="AB266" s="82"/>
      <c r="AC266" s="82"/>
      <c r="AD266" s="88"/>
    </row>
    <row r="267" spans="1:30" s="120" customFormat="1" ht="11.25" customHeight="1">
      <c r="A267" s="88"/>
      <c r="B267" s="82"/>
      <c r="C267" s="82"/>
      <c r="D267" s="191"/>
      <c r="E267" s="191"/>
      <c r="F267" s="191"/>
      <c r="G267" s="191"/>
      <c r="H267" s="82"/>
      <c r="I267" s="82"/>
      <c r="J267" s="82"/>
      <c r="K267" s="82"/>
      <c r="L267" s="82"/>
      <c r="M267" s="82"/>
      <c r="N267" s="82"/>
      <c r="O267" s="82"/>
      <c r="P267" s="82"/>
      <c r="Q267" s="82"/>
      <c r="R267" s="82"/>
      <c r="S267" s="82"/>
      <c r="T267" s="82"/>
      <c r="U267" s="82"/>
      <c r="V267" s="82"/>
      <c r="W267" s="82"/>
      <c r="X267" s="82"/>
      <c r="Y267" s="191"/>
      <c r="Z267" s="191"/>
      <c r="AA267" s="82"/>
      <c r="AB267" s="82"/>
      <c r="AC267" s="82"/>
      <c r="AD267" s="88"/>
    </row>
    <row r="268" spans="1:30" s="120" customFormat="1" ht="11.25" customHeight="1">
      <c r="A268" s="88"/>
      <c r="B268" s="82"/>
      <c r="C268" s="82"/>
      <c r="D268" s="191"/>
      <c r="E268" s="191"/>
      <c r="F268" s="191"/>
      <c r="G268" s="191"/>
      <c r="H268" s="82"/>
      <c r="I268" s="82"/>
      <c r="J268" s="82"/>
      <c r="K268" s="82"/>
      <c r="L268" s="82"/>
      <c r="M268" s="82"/>
      <c r="N268" s="82"/>
      <c r="O268" s="82"/>
      <c r="P268" s="82"/>
      <c r="Q268" s="82"/>
      <c r="R268" s="82"/>
      <c r="S268" s="82"/>
      <c r="T268" s="82"/>
      <c r="U268" s="82"/>
      <c r="V268" s="82"/>
      <c r="W268" s="82"/>
      <c r="X268" s="82"/>
      <c r="Y268" s="191"/>
      <c r="Z268" s="191"/>
      <c r="AA268" s="82"/>
      <c r="AB268" s="82"/>
      <c r="AC268" s="82"/>
      <c r="AD268" s="88"/>
    </row>
    <row r="269" spans="1:30" s="120" customFormat="1" ht="11.25" customHeight="1">
      <c r="A269" s="88"/>
      <c r="B269" s="82"/>
      <c r="C269" s="82"/>
      <c r="D269" s="191"/>
      <c r="E269" s="191"/>
      <c r="F269" s="191"/>
      <c r="G269" s="191"/>
      <c r="H269" s="82"/>
      <c r="I269" s="82"/>
      <c r="J269" s="82"/>
      <c r="K269" s="82"/>
      <c r="L269" s="82"/>
      <c r="M269" s="82"/>
      <c r="N269" s="82"/>
      <c r="O269" s="82"/>
      <c r="P269" s="82"/>
      <c r="Q269" s="82"/>
      <c r="R269" s="82"/>
      <c r="S269" s="82"/>
      <c r="T269" s="82"/>
      <c r="U269" s="82"/>
      <c r="V269" s="82"/>
      <c r="W269" s="82"/>
      <c r="X269" s="82"/>
      <c r="Y269" s="191"/>
      <c r="Z269" s="191"/>
      <c r="AA269" s="82"/>
      <c r="AB269" s="82"/>
      <c r="AC269" s="82"/>
      <c r="AD269" s="88"/>
    </row>
    <row r="270" spans="1:30" s="120" customFormat="1" ht="11.25" customHeight="1">
      <c r="A270" s="88"/>
      <c r="B270" s="82"/>
      <c r="C270" s="82"/>
      <c r="D270" s="191"/>
      <c r="E270" s="191"/>
      <c r="F270" s="191"/>
      <c r="G270" s="191"/>
      <c r="H270" s="82"/>
      <c r="I270" s="82"/>
      <c r="J270" s="82"/>
      <c r="K270" s="82"/>
      <c r="L270" s="82"/>
      <c r="M270" s="82"/>
      <c r="N270" s="82"/>
      <c r="O270" s="82"/>
      <c r="P270" s="82"/>
      <c r="Q270" s="82"/>
      <c r="R270" s="82"/>
      <c r="S270" s="82"/>
      <c r="T270" s="82"/>
      <c r="U270" s="82"/>
      <c r="V270" s="82"/>
      <c r="W270" s="82"/>
      <c r="X270" s="82"/>
      <c r="Y270" s="191"/>
      <c r="Z270" s="191"/>
      <c r="AA270" s="82"/>
      <c r="AB270" s="82"/>
      <c r="AC270" s="82"/>
      <c r="AD270" s="88"/>
    </row>
    <row r="271" spans="1:30" s="120" customFormat="1" ht="11.25" customHeight="1">
      <c r="A271" s="88"/>
      <c r="B271" s="82"/>
      <c r="C271" s="82"/>
      <c r="D271" s="191"/>
      <c r="E271" s="191"/>
      <c r="F271" s="191"/>
      <c r="G271" s="191"/>
      <c r="H271" s="82"/>
      <c r="I271" s="82"/>
      <c r="J271" s="82"/>
      <c r="K271" s="82"/>
      <c r="L271" s="82"/>
      <c r="M271" s="82"/>
      <c r="N271" s="82"/>
      <c r="O271" s="82"/>
      <c r="P271" s="82"/>
      <c r="Q271" s="82"/>
      <c r="R271" s="82"/>
      <c r="S271" s="82"/>
      <c r="T271" s="82"/>
      <c r="U271" s="82"/>
      <c r="V271" s="82"/>
      <c r="W271" s="82"/>
      <c r="X271" s="82"/>
      <c r="Y271" s="191"/>
      <c r="Z271" s="191"/>
      <c r="AA271" s="82"/>
      <c r="AB271" s="82"/>
      <c r="AC271" s="82"/>
      <c r="AD271" s="88"/>
    </row>
    <row r="272" spans="1:30" s="120" customFormat="1" ht="11.25" customHeight="1">
      <c r="A272" s="88"/>
      <c r="B272" s="82"/>
      <c r="C272" s="82"/>
      <c r="D272" s="191"/>
      <c r="E272" s="191"/>
      <c r="F272" s="191"/>
      <c r="G272" s="191"/>
      <c r="H272" s="82"/>
      <c r="I272" s="82"/>
      <c r="J272" s="82"/>
      <c r="K272" s="82"/>
      <c r="L272" s="82"/>
      <c r="M272" s="82"/>
      <c r="N272" s="82"/>
      <c r="O272" s="82"/>
      <c r="P272" s="82"/>
      <c r="Q272" s="82"/>
      <c r="R272" s="82"/>
      <c r="S272" s="82"/>
      <c r="T272" s="82"/>
      <c r="U272" s="82"/>
      <c r="V272" s="82"/>
      <c r="W272" s="82"/>
      <c r="X272" s="82"/>
      <c r="Y272" s="191"/>
      <c r="Z272" s="191"/>
      <c r="AA272" s="82"/>
      <c r="AB272" s="82"/>
      <c r="AC272" s="82"/>
      <c r="AD272" s="88"/>
    </row>
    <row r="273" spans="1:30" s="120" customFormat="1" ht="11.25" customHeight="1">
      <c r="A273" s="88"/>
      <c r="B273" s="82"/>
      <c r="C273" s="82"/>
      <c r="D273" s="191"/>
      <c r="E273" s="191"/>
      <c r="F273" s="191"/>
      <c r="G273" s="191"/>
      <c r="H273" s="82"/>
      <c r="I273" s="82"/>
      <c r="J273" s="82"/>
      <c r="K273" s="82"/>
      <c r="L273" s="82"/>
      <c r="M273" s="82"/>
      <c r="N273" s="82"/>
      <c r="O273" s="82"/>
      <c r="P273" s="82"/>
      <c r="Q273" s="82"/>
      <c r="R273" s="82"/>
      <c r="S273" s="82"/>
      <c r="T273" s="82"/>
      <c r="U273" s="82"/>
      <c r="V273" s="82"/>
      <c r="W273" s="82"/>
      <c r="X273" s="82"/>
      <c r="Y273" s="191"/>
      <c r="Z273" s="191"/>
      <c r="AA273" s="82"/>
      <c r="AB273" s="82"/>
      <c r="AC273" s="82"/>
      <c r="AD273" s="88"/>
    </row>
    <row r="274" spans="1:30" s="120" customFormat="1" ht="11.25" customHeight="1">
      <c r="A274" s="88"/>
      <c r="B274" s="82"/>
      <c r="C274" s="82"/>
      <c r="D274" s="191"/>
      <c r="E274" s="191"/>
      <c r="F274" s="191"/>
      <c r="G274" s="191"/>
      <c r="H274" s="82"/>
      <c r="I274" s="82"/>
      <c r="J274" s="82"/>
      <c r="K274" s="82"/>
      <c r="L274" s="82"/>
      <c r="M274" s="82"/>
      <c r="N274" s="82"/>
      <c r="O274" s="82"/>
      <c r="P274" s="82"/>
      <c r="Q274" s="82"/>
      <c r="R274" s="82"/>
      <c r="S274" s="82"/>
      <c r="T274" s="82"/>
      <c r="U274" s="82"/>
      <c r="V274" s="82"/>
      <c r="W274" s="82"/>
      <c r="X274" s="82"/>
      <c r="Y274" s="191"/>
      <c r="Z274" s="191"/>
      <c r="AA274" s="82"/>
      <c r="AB274" s="82"/>
      <c r="AC274" s="82"/>
      <c r="AD274" s="88"/>
    </row>
    <row r="275" spans="1:30" s="120" customFormat="1" ht="11.25" customHeight="1">
      <c r="A275" s="88"/>
      <c r="B275" s="82"/>
      <c r="C275" s="82"/>
      <c r="D275" s="191"/>
      <c r="E275" s="191"/>
      <c r="F275" s="191"/>
      <c r="G275" s="191"/>
      <c r="H275" s="82"/>
      <c r="I275" s="82"/>
      <c r="J275" s="82"/>
      <c r="K275" s="82"/>
      <c r="L275" s="82"/>
      <c r="M275" s="82"/>
      <c r="N275" s="82"/>
      <c r="O275" s="82"/>
      <c r="P275" s="82"/>
      <c r="Q275" s="82"/>
      <c r="R275" s="82"/>
      <c r="S275" s="82"/>
      <c r="T275" s="82"/>
      <c r="U275" s="82"/>
      <c r="V275" s="82"/>
      <c r="W275" s="82"/>
      <c r="X275" s="82"/>
      <c r="Y275" s="191"/>
      <c r="Z275" s="191"/>
      <c r="AA275" s="82"/>
      <c r="AB275" s="82"/>
      <c r="AC275" s="82"/>
      <c r="AD275" s="88"/>
    </row>
    <row r="276" spans="1:30" s="120" customFormat="1" ht="11.25" customHeight="1">
      <c r="A276" s="88"/>
      <c r="B276" s="82"/>
      <c r="C276" s="82"/>
      <c r="D276" s="191"/>
      <c r="E276" s="191"/>
      <c r="F276" s="191"/>
      <c r="G276" s="191"/>
      <c r="H276" s="82"/>
      <c r="I276" s="82"/>
      <c r="J276" s="82"/>
      <c r="K276" s="82"/>
      <c r="L276" s="82"/>
      <c r="M276" s="82"/>
      <c r="N276" s="82"/>
      <c r="O276" s="82"/>
      <c r="P276" s="82"/>
      <c r="Q276" s="82"/>
      <c r="R276" s="82"/>
      <c r="S276" s="82"/>
      <c r="T276" s="82"/>
      <c r="U276" s="82"/>
      <c r="V276" s="82"/>
      <c r="W276" s="82"/>
      <c r="X276" s="82"/>
      <c r="Y276" s="191"/>
      <c r="Z276" s="191"/>
      <c r="AA276" s="82"/>
      <c r="AB276" s="82"/>
      <c r="AC276" s="82"/>
      <c r="AD276" s="88"/>
    </row>
    <row r="277" spans="1:30" s="120" customFormat="1" ht="11.25" customHeight="1">
      <c r="A277" s="88"/>
      <c r="B277" s="82"/>
      <c r="C277" s="82"/>
      <c r="D277" s="191"/>
      <c r="E277" s="191"/>
      <c r="F277" s="191"/>
      <c r="G277" s="191"/>
      <c r="H277" s="82"/>
      <c r="I277" s="82"/>
      <c r="J277" s="82"/>
      <c r="K277" s="82"/>
      <c r="L277" s="82"/>
      <c r="M277" s="82"/>
      <c r="N277" s="82"/>
      <c r="O277" s="82"/>
      <c r="P277" s="82"/>
      <c r="Q277" s="82"/>
      <c r="R277" s="82"/>
      <c r="S277" s="82"/>
      <c r="T277" s="82"/>
      <c r="U277" s="82"/>
      <c r="V277" s="82"/>
      <c r="W277" s="82"/>
      <c r="X277" s="82"/>
      <c r="Y277" s="191"/>
      <c r="Z277" s="191"/>
      <c r="AA277" s="82"/>
      <c r="AB277" s="82"/>
      <c r="AC277" s="82"/>
      <c r="AD277" s="88"/>
    </row>
    <row r="278" spans="1:30" s="120" customFormat="1" ht="11.25" customHeight="1">
      <c r="A278" s="88"/>
      <c r="B278" s="82"/>
      <c r="C278" s="82"/>
      <c r="D278" s="191"/>
      <c r="E278" s="191"/>
      <c r="F278" s="191"/>
      <c r="G278" s="191"/>
      <c r="H278" s="82"/>
      <c r="I278" s="82"/>
      <c r="J278" s="82"/>
      <c r="K278" s="82"/>
      <c r="L278" s="82"/>
      <c r="M278" s="82"/>
      <c r="N278" s="82"/>
      <c r="O278" s="82"/>
      <c r="P278" s="82"/>
      <c r="Q278" s="82"/>
      <c r="R278" s="82"/>
      <c r="S278" s="82"/>
      <c r="T278" s="82"/>
      <c r="U278" s="82"/>
      <c r="V278" s="82"/>
      <c r="W278" s="82"/>
      <c r="X278" s="82"/>
      <c r="Y278" s="191"/>
      <c r="Z278" s="191"/>
      <c r="AA278" s="82"/>
      <c r="AB278" s="82"/>
      <c r="AC278" s="82"/>
      <c r="AD278" s="88"/>
    </row>
    <row r="279" spans="1:30" s="120" customFormat="1" ht="11.25" customHeight="1">
      <c r="A279" s="88"/>
      <c r="B279" s="82"/>
      <c r="C279" s="82"/>
      <c r="D279" s="191"/>
      <c r="E279" s="191"/>
      <c r="F279" s="191"/>
      <c r="G279" s="191"/>
      <c r="H279" s="82"/>
      <c r="I279" s="82"/>
      <c r="J279" s="82"/>
      <c r="K279" s="82"/>
      <c r="L279" s="82"/>
      <c r="M279" s="82"/>
      <c r="N279" s="82"/>
      <c r="O279" s="82"/>
      <c r="P279" s="82"/>
      <c r="Q279" s="82"/>
      <c r="R279" s="82"/>
      <c r="S279" s="82"/>
      <c r="T279" s="82"/>
      <c r="U279" s="82"/>
      <c r="V279" s="82"/>
      <c r="W279" s="82"/>
      <c r="X279" s="82"/>
      <c r="Y279" s="191"/>
      <c r="Z279" s="191"/>
      <c r="AA279" s="82"/>
      <c r="AB279" s="82"/>
      <c r="AC279" s="82"/>
      <c r="AD279" s="88"/>
    </row>
    <row r="280" spans="1:30" s="120" customFormat="1" ht="11.25" customHeight="1">
      <c r="A280" s="88"/>
      <c r="B280" s="82"/>
      <c r="C280" s="82"/>
      <c r="D280" s="190"/>
      <c r="E280" s="190"/>
      <c r="F280" s="190"/>
      <c r="G280" s="190"/>
      <c r="H280" s="82"/>
      <c r="I280" s="82"/>
      <c r="J280" s="82"/>
      <c r="K280" s="82"/>
      <c r="L280" s="82"/>
      <c r="M280" s="82"/>
      <c r="N280" s="82"/>
      <c r="O280" s="82"/>
      <c r="P280" s="82"/>
      <c r="Q280" s="82"/>
      <c r="R280" s="82"/>
      <c r="S280" s="82"/>
      <c r="T280" s="82"/>
      <c r="U280" s="82"/>
      <c r="V280" s="82"/>
      <c r="W280" s="82"/>
      <c r="X280" s="82"/>
      <c r="Y280" s="191"/>
      <c r="Z280" s="191"/>
      <c r="AA280" s="82"/>
      <c r="AB280" s="82"/>
      <c r="AC280" s="82"/>
      <c r="AD280" s="88"/>
    </row>
    <row r="281" spans="1:30" ht="11.25" customHeight="1" thickBot="1">
      <c r="A281" s="88"/>
      <c r="B281" s="82"/>
      <c r="C281" s="82"/>
      <c r="D281" s="235" t="s">
        <v>40</v>
      </c>
      <c r="E281" s="235"/>
      <c r="F281" s="82"/>
      <c r="G281" s="82"/>
      <c r="H281" s="82"/>
      <c r="I281" s="82"/>
      <c r="J281" s="82"/>
      <c r="K281" s="82"/>
      <c r="L281" s="82"/>
      <c r="M281" s="82"/>
      <c r="N281" s="82"/>
      <c r="O281" s="82"/>
      <c r="P281" s="82"/>
      <c r="Q281" s="82"/>
      <c r="R281" s="82"/>
      <c r="S281" s="82"/>
      <c r="T281" s="82"/>
      <c r="U281" s="82"/>
      <c r="V281" s="82"/>
      <c r="W281" s="82"/>
      <c r="X281" s="82"/>
      <c r="Y281" s="191"/>
      <c r="Z281" s="191"/>
      <c r="AA281" s="82"/>
      <c r="AB281" s="82"/>
      <c r="AC281" s="82"/>
      <c r="AD281" s="88"/>
    </row>
    <row r="282" spans="1:30" ht="11.25" customHeight="1" thickBot="1" thickTop="1">
      <c r="A282" s="88"/>
      <c r="B282" s="82"/>
      <c r="C282" s="82"/>
      <c r="D282" s="235"/>
      <c r="E282" s="235"/>
      <c r="F282" s="82"/>
      <c r="G282" s="82"/>
      <c r="H282" s="82"/>
      <c r="I282" s="82"/>
      <c r="J282" s="82"/>
      <c r="K282" s="82"/>
      <c r="L282" s="82"/>
      <c r="M282" s="82"/>
      <c r="N282" s="82"/>
      <c r="O282" s="82"/>
      <c r="P282" s="82"/>
      <c r="Q282" s="82"/>
      <c r="R282" s="82"/>
      <c r="S282" s="82"/>
      <c r="T282" s="82"/>
      <c r="U282" s="82"/>
      <c r="V282" s="82"/>
      <c r="W282" s="82"/>
      <c r="X282" s="82"/>
      <c r="Y282" s="191"/>
      <c r="Z282" s="191"/>
      <c r="AA282" s="82"/>
      <c r="AB282" s="82"/>
      <c r="AC282" s="82"/>
      <c r="AD282" s="88"/>
    </row>
    <row r="283" spans="1:30" ht="11.25" customHeight="1" thickTop="1">
      <c r="A283" s="88"/>
      <c r="B283" s="82"/>
      <c r="C283" s="82"/>
      <c r="D283" s="190"/>
      <c r="E283" s="132"/>
      <c r="F283" s="82"/>
      <c r="G283" s="82"/>
      <c r="H283" s="82"/>
      <c r="I283" s="82"/>
      <c r="J283" s="82"/>
      <c r="K283" s="82"/>
      <c r="L283" s="82"/>
      <c r="M283" s="82"/>
      <c r="N283" s="82"/>
      <c r="O283" s="82"/>
      <c r="P283" s="82"/>
      <c r="Q283" s="82"/>
      <c r="R283" s="82"/>
      <c r="S283" s="82"/>
      <c r="T283" s="82"/>
      <c r="U283" s="82"/>
      <c r="V283" s="82"/>
      <c r="W283" s="82"/>
      <c r="X283" s="82"/>
      <c r="Y283" s="191"/>
      <c r="Z283" s="191"/>
      <c r="AA283" s="82"/>
      <c r="AB283" s="82"/>
      <c r="AC283" s="82"/>
      <c r="AD283" s="88"/>
    </row>
    <row r="284" spans="1:30" ht="11.25" customHeight="1">
      <c r="A284" s="88"/>
      <c r="B284" s="82"/>
      <c r="C284" s="82"/>
      <c r="D284" s="82" t="s">
        <v>315</v>
      </c>
      <c r="E284" s="132"/>
      <c r="F284" s="82"/>
      <c r="G284" s="82"/>
      <c r="H284" s="82"/>
      <c r="I284" s="82"/>
      <c r="J284" s="82"/>
      <c r="K284" s="82"/>
      <c r="L284" s="82"/>
      <c r="M284" s="82"/>
      <c r="N284" s="82"/>
      <c r="O284" s="82"/>
      <c r="P284" s="82"/>
      <c r="Q284" s="82"/>
      <c r="R284" s="82"/>
      <c r="S284" s="82"/>
      <c r="T284" s="82"/>
      <c r="U284" s="82"/>
      <c r="V284" s="82"/>
      <c r="W284" s="82"/>
      <c r="X284" s="82"/>
      <c r="Y284" s="191"/>
      <c r="Z284" s="191"/>
      <c r="AA284" s="82"/>
      <c r="AB284" s="82"/>
      <c r="AC284" s="82"/>
      <c r="AD284" s="88"/>
    </row>
    <row r="285" spans="1:30" ht="11.25" customHeight="1">
      <c r="A285" s="88"/>
      <c r="B285" s="82"/>
      <c r="C285" s="82"/>
      <c r="D285" s="82"/>
      <c r="E285" s="132"/>
      <c r="F285" s="82"/>
      <c r="G285" s="82"/>
      <c r="H285" s="82"/>
      <c r="I285" s="82"/>
      <c r="J285" s="82"/>
      <c r="K285" s="82"/>
      <c r="L285" s="82"/>
      <c r="M285" s="82"/>
      <c r="N285" s="82"/>
      <c r="O285" s="82"/>
      <c r="P285" s="82"/>
      <c r="Q285" s="82"/>
      <c r="R285" s="82"/>
      <c r="S285" s="82"/>
      <c r="T285" s="82"/>
      <c r="U285" s="82"/>
      <c r="V285" s="82"/>
      <c r="W285" s="82"/>
      <c r="X285" s="82"/>
      <c r="Y285" s="191"/>
      <c r="Z285" s="191"/>
      <c r="AA285" s="82"/>
      <c r="AB285" s="82"/>
      <c r="AC285" s="82"/>
      <c r="AD285" s="88"/>
    </row>
    <row r="286" spans="1:30" ht="11.25" customHeight="1">
      <c r="A286" s="88"/>
      <c r="B286" s="82"/>
      <c r="C286" s="82"/>
      <c r="D286" s="190"/>
      <c r="E286" s="120" t="s">
        <v>303</v>
      </c>
      <c r="F286" s="190"/>
      <c r="G286" s="82"/>
      <c r="H286" s="82"/>
      <c r="I286" s="82" t="s">
        <v>308</v>
      </c>
      <c r="J286" s="82"/>
      <c r="K286" s="82"/>
      <c r="L286" s="82"/>
      <c r="M286" s="82" t="s">
        <v>309</v>
      </c>
      <c r="N286" s="82"/>
      <c r="O286" s="82"/>
      <c r="P286" s="82"/>
      <c r="Q286" s="82"/>
      <c r="R286" s="82"/>
      <c r="S286" s="82"/>
      <c r="T286" s="82"/>
      <c r="U286" s="82"/>
      <c r="V286" s="82"/>
      <c r="W286" s="82"/>
      <c r="X286" s="82"/>
      <c r="Y286" s="191"/>
      <c r="Z286" s="191"/>
      <c r="AA286" s="82"/>
      <c r="AB286" s="82"/>
      <c r="AC286" s="82"/>
      <c r="AD286" s="88"/>
    </row>
    <row r="287" spans="1:30" ht="11.25" customHeight="1">
      <c r="A287" s="88"/>
      <c r="B287" s="82"/>
      <c r="C287" s="82"/>
      <c r="D287" s="190"/>
      <c r="E287" s="21">
        <f>INNDATA!E16</f>
        <v>0</v>
      </c>
      <c r="F287" s="82" t="s">
        <v>66</v>
      </c>
      <c r="G287" s="82"/>
      <c r="H287" s="82"/>
      <c r="I287" s="69">
        <f>'Oljeforbruk- INN'!P5</f>
        <v>52.7</v>
      </c>
      <c r="J287" s="82" t="s">
        <v>66</v>
      </c>
      <c r="K287" s="82"/>
      <c r="L287" s="82"/>
      <c r="M287" s="69">
        <f>E287-I287</f>
        <v>-52.7</v>
      </c>
      <c r="N287" s="82" t="s">
        <v>19</v>
      </c>
      <c r="O287" s="39">
        <f>_xlfn.IFERROR((E287-I287)/I287,"")</f>
        <v>-1</v>
      </c>
      <c r="P287" s="82"/>
      <c r="Q287" s="82"/>
      <c r="R287" s="82"/>
      <c r="S287" s="82"/>
      <c r="T287" s="82"/>
      <c r="U287" s="82"/>
      <c r="V287" s="82"/>
      <c r="W287" s="82"/>
      <c r="X287" s="82"/>
      <c r="Y287" s="191"/>
      <c r="Z287" s="191"/>
      <c r="AA287" s="82"/>
      <c r="AB287" s="82"/>
      <c r="AC287" s="82"/>
      <c r="AD287" s="88"/>
    </row>
    <row r="288" spans="1:30" ht="11.25" customHeight="1">
      <c r="A288" s="88"/>
      <c r="B288" s="82"/>
      <c r="C288" s="82"/>
      <c r="D288" s="190"/>
      <c r="E288" s="132"/>
      <c r="F288" s="120"/>
      <c r="G288" s="82"/>
      <c r="H288" s="82"/>
      <c r="I288" s="120"/>
      <c r="J288" s="82"/>
      <c r="K288" s="82"/>
      <c r="L288" s="82"/>
      <c r="M288" s="82"/>
      <c r="N288" s="82"/>
      <c r="O288" s="82"/>
      <c r="P288" s="82"/>
      <c r="Q288" s="82"/>
      <c r="R288" s="82"/>
      <c r="S288" s="82"/>
      <c r="T288" s="82"/>
      <c r="U288" s="82"/>
      <c r="V288" s="82"/>
      <c r="W288" s="82"/>
      <c r="X288" s="82"/>
      <c r="Y288" s="191"/>
      <c r="Z288" s="191"/>
      <c r="AA288" s="82"/>
      <c r="AB288" s="82"/>
      <c r="AC288" s="82"/>
      <c r="AD288" s="88"/>
    </row>
    <row r="289" spans="1:30" ht="11.25" customHeight="1">
      <c r="A289" s="88"/>
      <c r="B289" s="82"/>
      <c r="C289" s="82"/>
      <c r="D289" s="82" t="s">
        <v>314</v>
      </c>
      <c r="E289" s="132"/>
      <c r="F289" s="82"/>
      <c r="G289" s="82"/>
      <c r="H289" s="82"/>
      <c r="I289" s="82"/>
      <c r="J289" s="82"/>
      <c r="K289" s="82"/>
      <c r="L289" s="82"/>
      <c r="M289" s="82"/>
      <c r="N289" s="82"/>
      <c r="O289" s="82"/>
      <c r="P289" s="82"/>
      <c r="Q289" s="82"/>
      <c r="R289" s="82"/>
      <c r="S289" s="82"/>
      <c r="T289" s="82"/>
      <c r="U289" s="82"/>
      <c r="V289" s="82"/>
      <c r="W289" s="82"/>
      <c r="X289" s="82"/>
      <c r="Y289" s="191"/>
      <c r="Z289" s="191"/>
      <c r="AA289" s="82"/>
      <c r="AB289" s="82"/>
      <c r="AC289" s="82"/>
      <c r="AD289" s="88"/>
    </row>
    <row r="290" spans="1:30" ht="11.25" customHeight="1">
      <c r="A290" s="88"/>
      <c r="B290" s="82"/>
      <c r="C290" s="82"/>
      <c r="D290" s="82"/>
      <c r="E290" s="82"/>
      <c r="F290" s="82"/>
      <c r="G290" s="82"/>
      <c r="H290" s="82"/>
      <c r="I290" s="82"/>
      <c r="J290" s="82"/>
      <c r="K290" s="120"/>
      <c r="L290" s="82"/>
      <c r="M290" s="82"/>
      <c r="N290" s="82"/>
      <c r="O290" s="82"/>
      <c r="P290" s="82"/>
      <c r="Q290" s="82"/>
      <c r="R290" s="82"/>
      <c r="S290" s="82"/>
      <c r="T290" s="82"/>
      <c r="U290" s="82"/>
      <c r="V290" s="82"/>
      <c r="W290" s="82"/>
      <c r="X290" s="82"/>
      <c r="Y290" s="191"/>
      <c r="Z290" s="191"/>
      <c r="AA290" s="82"/>
      <c r="AB290" s="82"/>
      <c r="AC290" s="82"/>
      <c r="AD290" s="88"/>
    </row>
    <row r="291" spans="1:30" ht="11.25" customHeight="1">
      <c r="A291" s="88"/>
      <c r="B291" s="82"/>
      <c r="C291" s="82"/>
      <c r="D291" s="82"/>
      <c r="E291" s="82" t="s">
        <v>303</v>
      </c>
      <c r="F291" s="82"/>
      <c r="G291" s="82"/>
      <c r="H291" s="82"/>
      <c r="I291" s="82" t="s">
        <v>308</v>
      </c>
      <c r="J291" s="82"/>
      <c r="K291" s="130"/>
      <c r="L291" s="82"/>
      <c r="M291" s="82" t="s">
        <v>302</v>
      </c>
      <c r="N291" s="82"/>
      <c r="O291" s="82"/>
      <c r="P291" s="82"/>
      <c r="Q291" s="82"/>
      <c r="R291" s="82"/>
      <c r="S291" s="82"/>
      <c r="T291" s="82"/>
      <c r="U291" s="82"/>
      <c r="V291" s="82"/>
      <c r="W291" s="82"/>
      <c r="X291" s="82"/>
      <c r="Y291" s="191"/>
      <c r="Z291" s="191"/>
      <c r="AA291" s="82"/>
      <c r="AB291" s="82"/>
      <c r="AC291" s="82"/>
      <c r="AD291" s="88"/>
    </row>
    <row r="292" spans="1:30" ht="11.25" customHeight="1">
      <c r="A292" s="88"/>
      <c r="B292" s="82"/>
      <c r="C292" s="82"/>
      <c r="D292" s="82"/>
      <c r="E292" s="82" t="s">
        <v>306</v>
      </c>
      <c r="F292" s="119" t="s">
        <v>57</v>
      </c>
      <c r="G292" s="82" t="s">
        <v>301</v>
      </c>
      <c r="H292" s="82"/>
      <c r="I292" s="82" t="s">
        <v>306</v>
      </c>
      <c r="J292" s="119" t="s">
        <v>57</v>
      </c>
      <c r="K292" s="82" t="s">
        <v>301</v>
      </c>
      <c r="L292" s="82"/>
      <c r="M292" s="82" t="s">
        <v>306</v>
      </c>
      <c r="N292" s="119" t="s">
        <v>57</v>
      </c>
      <c r="O292" s="82" t="s">
        <v>301</v>
      </c>
      <c r="P292" s="82"/>
      <c r="Q292" s="82"/>
      <c r="R292" s="82"/>
      <c r="S292" s="82"/>
      <c r="T292" s="82"/>
      <c r="U292" s="82"/>
      <c r="V292" s="82"/>
      <c r="W292" s="82"/>
      <c r="X292" s="82"/>
      <c r="Y292" s="191"/>
      <c r="Z292" s="191"/>
      <c r="AA292" s="82"/>
      <c r="AB292" s="82"/>
      <c r="AC292" s="82"/>
      <c r="AD292" s="88"/>
    </row>
    <row r="293" spans="1:30" ht="11.25" customHeight="1">
      <c r="A293" s="88"/>
      <c r="B293" s="82"/>
      <c r="C293" s="82"/>
      <c r="D293" s="82" t="s">
        <v>0</v>
      </c>
      <c r="E293" s="40" t="str">
        <f>UTDATA!F19</f>
        <v/>
      </c>
      <c r="F293" s="39" t="str">
        <f>_xlfn.IFERROR(E293/E298,"")</f>
        <v/>
      </c>
      <c r="G293" s="182" t="str">
        <f>_xlfn.IFERROR(E293*INNDATA!C28,"")</f>
        <v/>
      </c>
      <c r="H293" s="82"/>
      <c r="I293" s="40">
        <f>'Oljeforbruk- INN'!J5</f>
        <v>1894.8</v>
      </c>
      <c r="J293" s="39">
        <f>I293/I298</f>
        <v>0.7295268163092441</v>
      </c>
      <c r="K293" s="182">
        <f>I293*INNDATA!C28</f>
        <v>0</v>
      </c>
      <c r="L293" s="82"/>
      <c r="M293" s="40" t="str">
        <f aca="true" t="shared" si="3" ref="M293:M298">_xlfn.IFERROR(E293-I293,"")</f>
        <v/>
      </c>
      <c r="N293" s="39" t="str">
        <f>_xlfn.IFERROR((E293-I293)/I293,"")</f>
        <v/>
      </c>
      <c r="O293" s="182" t="str">
        <f>_xlfn.IFERROR(M293*INNDATA!C28,"")</f>
        <v/>
      </c>
      <c r="P293" s="82"/>
      <c r="Q293" s="82"/>
      <c r="R293" s="82"/>
      <c r="S293" s="82"/>
      <c r="T293" s="82"/>
      <c r="U293" s="82"/>
      <c r="V293" s="82"/>
      <c r="W293" s="82"/>
      <c r="X293" s="82"/>
      <c r="Y293" s="191"/>
      <c r="Z293" s="191"/>
      <c r="AA293" s="82"/>
      <c r="AB293" s="82"/>
      <c r="AC293" s="82"/>
      <c r="AD293" s="88"/>
    </row>
    <row r="294" spans="1:30" ht="11.25" customHeight="1">
      <c r="A294" s="88"/>
      <c r="B294" s="82"/>
      <c r="C294" s="82"/>
      <c r="D294" s="82" t="s">
        <v>3</v>
      </c>
      <c r="E294" s="40" t="str">
        <f>UTDATA!F21</f>
        <v/>
      </c>
      <c r="F294" s="39" t="str">
        <f>_xlfn.IFERROR(E294/E298,"")</f>
        <v/>
      </c>
      <c r="G294" s="182" t="str">
        <f>_xlfn.IFERROR(E294*INNDATA!C28,"")</f>
        <v/>
      </c>
      <c r="H294" s="82"/>
      <c r="I294" s="40">
        <f>'Oljeforbruk- INN'!K5</f>
        <v>651.8</v>
      </c>
      <c r="J294" s="39">
        <f>I294/I298</f>
        <v>0.25095291264004926</v>
      </c>
      <c r="K294" s="182">
        <f>I294*INNDATA!C28</f>
        <v>0</v>
      </c>
      <c r="L294" s="82"/>
      <c r="M294" s="40" t="str">
        <f t="shared" si="3"/>
        <v/>
      </c>
      <c r="N294" s="39" t="str">
        <f>_xlfn.IFERROR((E294-I294)/I294,"")</f>
        <v/>
      </c>
      <c r="O294" s="182" t="str">
        <f>_xlfn.IFERROR(M294*INNDATA!C28,"")</f>
        <v/>
      </c>
      <c r="P294" s="82"/>
      <c r="Q294" s="82"/>
      <c r="R294" s="82"/>
      <c r="S294" s="82"/>
      <c r="T294" s="82"/>
      <c r="U294" s="82"/>
      <c r="V294" s="82"/>
      <c r="W294" s="82"/>
      <c r="X294" s="82"/>
      <c r="Y294" s="191"/>
      <c r="Z294" s="191"/>
      <c r="AA294" s="82"/>
      <c r="AB294" s="82"/>
      <c r="AC294" s="82"/>
      <c r="AD294" s="88"/>
    </row>
    <row r="295" spans="1:30" ht="11.25" customHeight="1">
      <c r="A295" s="88"/>
      <c r="B295" s="82"/>
      <c r="C295" s="82"/>
      <c r="D295" s="82" t="s">
        <v>4</v>
      </c>
      <c r="E295" s="40" t="str">
        <f>UTDATA!F23</f>
        <v/>
      </c>
      <c r="F295" s="39" t="str">
        <f>_xlfn.IFERROR(E295/E298,"")</f>
        <v/>
      </c>
      <c r="G295" s="182" t="str">
        <f>_xlfn.IFERROR(E295*INNDATA!C28,"")</f>
        <v/>
      </c>
      <c r="H295" s="82"/>
      <c r="I295" s="40">
        <f>'Oljeforbruk- INN'!L5</f>
        <v>42</v>
      </c>
      <c r="J295" s="39">
        <f>I295/I298</f>
        <v>0.01617063874023024</v>
      </c>
      <c r="K295" s="182">
        <f>I295*INNDATA!C28</f>
        <v>0</v>
      </c>
      <c r="L295" s="82"/>
      <c r="M295" s="40" t="str">
        <f t="shared" si="3"/>
        <v/>
      </c>
      <c r="N295" s="39" t="str">
        <f>_xlfn.IFERROR((E295-I295)/I295,"")</f>
        <v/>
      </c>
      <c r="O295" s="182" t="str">
        <f>_xlfn.IFERROR(M295*INNDATA!C28,"")</f>
        <v/>
      </c>
      <c r="P295" s="82"/>
      <c r="Q295" s="82"/>
      <c r="R295" s="82"/>
      <c r="S295" s="82"/>
      <c r="T295" s="82"/>
      <c r="U295" s="82"/>
      <c r="V295" s="82"/>
      <c r="W295" s="82"/>
      <c r="X295" s="82"/>
      <c r="Y295" s="191"/>
      <c r="Z295" s="191"/>
      <c r="AA295" s="82"/>
      <c r="AB295" s="82"/>
      <c r="AC295" s="82"/>
      <c r="AD295" s="88"/>
    </row>
    <row r="296" spans="1:30" ht="11.25" customHeight="1">
      <c r="A296" s="88"/>
      <c r="B296" s="82"/>
      <c r="C296" s="82"/>
      <c r="D296" s="82" t="s">
        <v>5</v>
      </c>
      <c r="E296" s="40" t="str">
        <f>UTDATA!F25</f>
        <v/>
      </c>
      <c r="F296" s="39" t="str">
        <f>_xlfn.IFERROR(E296/E298,"")</f>
        <v/>
      </c>
      <c r="G296" s="182" t="str">
        <f>_xlfn.IFERROR(E296*INNDATA!C28,"")</f>
        <v/>
      </c>
      <c r="H296" s="82"/>
      <c r="I296" s="40">
        <f>'Oljeforbruk- INN'!M5</f>
        <v>7</v>
      </c>
      <c r="J296" s="39">
        <f>I296/I298</f>
        <v>0.0026951064567050397</v>
      </c>
      <c r="K296" s="182">
        <f>I296*INNDATA!C28</f>
        <v>0</v>
      </c>
      <c r="L296" s="82"/>
      <c r="M296" s="40" t="str">
        <f t="shared" si="3"/>
        <v/>
      </c>
      <c r="N296" s="39" t="str">
        <f>_xlfn.IFERROR((E296-I296)/I296,"")</f>
        <v/>
      </c>
      <c r="O296" s="182" t="str">
        <f>_xlfn.IFERROR(M296*INNDATA!C28,"")</f>
        <v/>
      </c>
      <c r="P296" s="82"/>
      <c r="Q296" s="82"/>
      <c r="R296" s="82"/>
      <c r="S296" s="82"/>
      <c r="T296" s="82"/>
      <c r="U296" s="82"/>
      <c r="V296" s="82"/>
      <c r="W296" s="82"/>
      <c r="X296" s="82"/>
      <c r="Y296" s="191"/>
      <c r="Z296" s="191"/>
      <c r="AA296" s="82"/>
      <c r="AB296" s="82"/>
      <c r="AC296" s="82"/>
      <c r="AD296" s="88"/>
    </row>
    <row r="297" spans="1:30" ht="11.25" customHeight="1">
      <c r="A297" s="88"/>
      <c r="B297" s="82"/>
      <c r="C297" s="82"/>
      <c r="D297" s="82" t="s">
        <v>56</v>
      </c>
      <c r="E297" s="40" t="str">
        <f>UTDATA!F27</f>
        <v/>
      </c>
      <c r="F297" s="39" t="str">
        <f>_xlfn.IFERROR(E297/E298,"")</f>
        <v/>
      </c>
      <c r="G297" s="182" t="str">
        <f>_xlfn.IFERROR(E297*INNDATA!C28,"")</f>
        <v/>
      </c>
      <c r="H297" s="82"/>
      <c r="I297" s="40">
        <f>'Oljeforbruk- INN'!N5</f>
        <v>1.7</v>
      </c>
      <c r="J297" s="39">
        <f>I297/I298</f>
        <v>0.000654525853771224</v>
      </c>
      <c r="K297" s="182">
        <f>I297*INNDATA!C28</f>
        <v>0</v>
      </c>
      <c r="L297" s="82"/>
      <c r="M297" s="40" t="str">
        <f t="shared" si="3"/>
        <v/>
      </c>
      <c r="N297" s="39" t="str">
        <f>_xlfn.IFERROR((E297-I297)/I297,"")</f>
        <v/>
      </c>
      <c r="O297" s="182" t="str">
        <f>_xlfn.IFERROR(M297*INNDATA!C28,"")</f>
        <v/>
      </c>
      <c r="P297" s="82"/>
      <c r="Q297" s="82"/>
      <c r="R297" s="82"/>
      <c r="S297" s="82"/>
      <c r="T297" s="82"/>
      <c r="U297" s="82"/>
      <c r="V297" s="82"/>
      <c r="W297" s="82"/>
      <c r="X297" s="82"/>
      <c r="Y297" s="191"/>
      <c r="Z297" s="191"/>
      <c r="AA297" s="82"/>
      <c r="AB297" s="82"/>
      <c r="AC297" s="82"/>
      <c r="AD297" s="88"/>
    </row>
    <row r="298" spans="1:30" ht="11.25" customHeight="1">
      <c r="A298" s="88"/>
      <c r="B298" s="82"/>
      <c r="C298" s="82"/>
      <c r="D298" s="82" t="s">
        <v>305</v>
      </c>
      <c r="E298" s="40" t="str">
        <f>UTDATA!F29</f>
        <v/>
      </c>
      <c r="F298" s="190"/>
      <c r="G298" s="182" t="str">
        <f>_xlfn.IFERROR(E298*INNDATA!C28,"")</f>
        <v/>
      </c>
      <c r="H298" s="82"/>
      <c r="I298" s="40">
        <f>'Oljeforbruk- INN'!O5</f>
        <v>2597.3</v>
      </c>
      <c r="J298" s="190"/>
      <c r="K298" s="182">
        <f>I298*INNDATA!C28</f>
        <v>0</v>
      </c>
      <c r="L298" s="82"/>
      <c r="M298" s="40" t="str">
        <f t="shared" si="3"/>
        <v/>
      </c>
      <c r="N298" s="190"/>
      <c r="O298" s="182" t="str">
        <f>_xlfn.IFERROR(M298*INNDATA!C28,"")</f>
        <v/>
      </c>
      <c r="P298" s="82"/>
      <c r="Q298" s="82"/>
      <c r="R298" s="82"/>
      <c r="S298" s="82"/>
      <c r="T298" s="82"/>
      <c r="U298" s="82"/>
      <c r="V298" s="82"/>
      <c r="W298" s="82"/>
      <c r="X298" s="82"/>
      <c r="Y298" s="191"/>
      <c r="Z298" s="191"/>
      <c r="AA298" s="82"/>
      <c r="AB298" s="82"/>
      <c r="AC298" s="82"/>
      <c r="AD298" s="88"/>
    </row>
    <row r="299" spans="1:30" ht="11.25" customHeight="1">
      <c r="A299" s="88"/>
      <c r="B299" s="82"/>
      <c r="C299" s="82"/>
      <c r="D299" s="82"/>
      <c r="E299" s="82"/>
      <c r="F299" s="82"/>
      <c r="G299" s="82"/>
      <c r="H299" s="82"/>
      <c r="I299" s="82"/>
      <c r="J299" s="82"/>
      <c r="K299" s="82"/>
      <c r="L299" s="82"/>
      <c r="M299" s="82"/>
      <c r="N299" s="82"/>
      <c r="O299" s="82"/>
      <c r="P299" s="82"/>
      <c r="Q299" s="82"/>
      <c r="R299" s="82"/>
      <c r="S299" s="82"/>
      <c r="T299" s="82"/>
      <c r="U299" s="82"/>
      <c r="V299" s="82"/>
      <c r="W299" s="82"/>
      <c r="X299" s="82"/>
      <c r="Y299" s="191"/>
      <c r="Z299" s="191"/>
      <c r="AA299" s="82"/>
      <c r="AB299" s="82"/>
      <c r="AC299" s="82"/>
      <c r="AD299" s="88"/>
    </row>
    <row r="300" spans="1:30" ht="11.25" customHeight="1">
      <c r="A300" s="88"/>
      <c r="B300" s="82"/>
      <c r="C300" s="82"/>
      <c r="D300" s="82" t="s">
        <v>316</v>
      </c>
      <c r="E300" s="82"/>
      <c r="F300" s="82"/>
      <c r="G300" s="82"/>
      <c r="H300" s="82"/>
      <c r="I300" s="82"/>
      <c r="J300" s="193"/>
      <c r="K300" s="82"/>
      <c r="L300" s="82"/>
      <c r="M300" s="82"/>
      <c r="N300" s="82"/>
      <c r="O300" s="82"/>
      <c r="P300" s="82"/>
      <c r="Q300" s="82"/>
      <c r="R300" s="82"/>
      <c r="S300" s="82"/>
      <c r="T300" s="82"/>
      <c r="U300" s="82"/>
      <c r="V300" s="82"/>
      <c r="W300" s="82"/>
      <c r="X300" s="82"/>
      <c r="Y300" s="191"/>
      <c r="Z300" s="191"/>
      <c r="AA300" s="82"/>
      <c r="AB300" s="82"/>
      <c r="AC300" s="82"/>
      <c r="AD300" s="88"/>
    </row>
    <row r="301" spans="1:30" ht="11.25" customHeight="1">
      <c r="A301" s="88"/>
      <c r="B301" s="82"/>
      <c r="C301" s="82"/>
      <c r="D301" s="82"/>
      <c r="E301" s="82"/>
      <c r="F301" s="82"/>
      <c r="G301" s="82"/>
      <c r="H301" s="82"/>
      <c r="I301" s="82"/>
      <c r="J301" s="82"/>
      <c r="K301" s="82"/>
      <c r="L301" s="82"/>
      <c r="M301" s="82"/>
      <c r="N301" s="82"/>
      <c r="O301" s="82"/>
      <c r="P301" s="82"/>
      <c r="Q301" s="82"/>
      <c r="R301" s="82"/>
      <c r="S301" s="82"/>
      <c r="T301" s="82"/>
      <c r="U301" s="82"/>
      <c r="V301" s="82"/>
      <c r="W301" s="82"/>
      <c r="X301" s="82"/>
      <c r="Y301" s="191"/>
      <c r="Z301" s="191"/>
      <c r="AA301" s="82"/>
      <c r="AB301" s="82"/>
      <c r="AC301" s="82"/>
      <c r="AD301" s="88"/>
    </row>
    <row r="302" spans="1:30" ht="11.25" customHeight="1">
      <c r="A302" s="88"/>
      <c r="B302" s="82"/>
      <c r="C302" s="82"/>
      <c r="D302" s="82"/>
      <c r="E302" s="82" t="s">
        <v>303</v>
      </c>
      <c r="F302" s="82"/>
      <c r="G302" s="82"/>
      <c r="H302" s="82"/>
      <c r="I302" s="82" t="s">
        <v>308</v>
      </c>
      <c r="J302" s="82"/>
      <c r="K302" s="82"/>
      <c r="L302" s="82"/>
      <c r="M302" s="82" t="s">
        <v>302</v>
      </c>
      <c r="N302" s="82"/>
      <c r="O302" s="82"/>
      <c r="P302" s="82"/>
      <c r="Q302" s="82"/>
      <c r="R302" s="82"/>
      <c r="S302" s="82"/>
      <c r="T302" s="82"/>
      <c r="U302" s="82"/>
      <c r="V302" s="82"/>
      <c r="W302" s="82"/>
      <c r="X302" s="82"/>
      <c r="Y302" s="191"/>
      <c r="Z302" s="191"/>
      <c r="AA302" s="82"/>
      <c r="AB302" s="82"/>
      <c r="AC302" s="82"/>
      <c r="AD302" s="88"/>
    </row>
    <row r="303" spans="1:30" ht="11.25" customHeight="1">
      <c r="A303" s="88"/>
      <c r="B303" s="82"/>
      <c r="C303" s="82"/>
      <c r="D303" s="82"/>
      <c r="E303" s="82" t="s">
        <v>306</v>
      </c>
      <c r="F303" s="119" t="s">
        <v>57</v>
      </c>
      <c r="G303" s="82" t="s">
        <v>301</v>
      </c>
      <c r="H303" s="82"/>
      <c r="I303" s="82" t="s">
        <v>306</v>
      </c>
      <c r="J303" s="119" t="s">
        <v>57</v>
      </c>
      <c r="K303" s="82" t="s">
        <v>301</v>
      </c>
      <c r="L303" s="82"/>
      <c r="M303" s="82" t="s">
        <v>306</v>
      </c>
      <c r="N303" s="119" t="s">
        <v>57</v>
      </c>
      <c r="O303" s="82" t="s">
        <v>301</v>
      </c>
      <c r="P303" s="82"/>
      <c r="Q303" s="82"/>
      <c r="R303" s="82"/>
      <c r="S303" s="82"/>
      <c r="T303" s="82"/>
      <c r="U303" s="82"/>
      <c r="V303" s="82"/>
      <c r="W303" s="82"/>
      <c r="X303" s="82"/>
      <c r="Y303" s="191"/>
      <c r="Z303" s="191"/>
      <c r="AA303" s="82"/>
      <c r="AB303" s="82"/>
      <c r="AC303" s="82"/>
      <c r="AD303" s="88"/>
    </row>
    <row r="304" spans="1:30" ht="11.25" customHeight="1">
      <c r="A304" s="88"/>
      <c r="B304" s="82"/>
      <c r="C304" s="82"/>
      <c r="D304" s="82" t="s">
        <v>7</v>
      </c>
      <c r="E304" s="40" t="str">
        <f>UTDATA!F678</f>
        <v/>
      </c>
      <c r="F304" s="39" t="str">
        <f>_xlfn.IFERROR(E304/E311,"")</f>
        <v/>
      </c>
      <c r="G304" s="182" t="str">
        <f>_xlfn.IFERROR(E304*INNDATA!C28,"")</f>
        <v/>
      </c>
      <c r="H304" s="82"/>
      <c r="I304" s="40">
        <f>'Oljeforbruk- UT'!L5</f>
        <v>1804.9</v>
      </c>
      <c r="J304" s="39">
        <f>I304/I311</f>
        <v>0.696496102492861</v>
      </c>
      <c r="K304" s="182">
        <f>I304*INNDATA!C28</f>
        <v>0</v>
      </c>
      <c r="L304" s="82"/>
      <c r="M304" s="40" t="str">
        <f aca="true" t="shared" si="4" ref="M304:M311">_xlfn.IFERROR(E304-I304,"")</f>
        <v/>
      </c>
      <c r="N304" s="39" t="str">
        <f aca="true" t="shared" si="5" ref="N304:N310">_xlfn.IFERROR((E304-I304)/I304,"")</f>
        <v/>
      </c>
      <c r="O304" s="182" t="str">
        <f>_xlfn.IFERROR(M304*INNDATA!C28,"")</f>
        <v/>
      </c>
      <c r="P304" s="82"/>
      <c r="Q304" s="82"/>
      <c r="R304" s="82"/>
      <c r="S304" s="82"/>
      <c r="T304" s="82"/>
      <c r="U304" s="82"/>
      <c r="V304" s="82"/>
      <c r="W304" s="82"/>
      <c r="X304" s="82"/>
      <c r="Y304" s="191"/>
      <c r="Z304" s="191"/>
      <c r="AA304" s="82"/>
      <c r="AB304" s="82"/>
      <c r="AC304" s="82"/>
      <c r="AD304" s="88"/>
    </row>
    <row r="305" spans="1:30" ht="11.25" customHeight="1">
      <c r="A305" s="88"/>
      <c r="B305" s="82"/>
      <c r="C305" s="82"/>
      <c r="D305" s="82" t="s">
        <v>8</v>
      </c>
      <c r="E305" s="40" t="str">
        <f>UTDATA!F680</f>
        <v/>
      </c>
      <c r="F305" s="39" t="str">
        <f>_xlfn.IFERROR(E305/E311,"")</f>
        <v/>
      </c>
      <c r="G305" s="182" t="str">
        <f>_xlfn.IFERROR(E305*INNDATA!C28,"")</f>
        <v/>
      </c>
      <c r="H305" s="82"/>
      <c r="I305" s="40">
        <f>'Oljeforbruk- UT'!M5</f>
        <v>64</v>
      </c>
      <c r="J305" s="39">
        <f>I305/I311</f>
        <v>0.02469707494018677</v>
      </c>
      <c r="K305" s="182">
        <f>I305*INNDATA!C28</f>
        <v>0</v>
      </c>
      <c r="L305" s="82"/>
      <c r="M305" s="40" t="str">
        <f t="shared" si="4"/>
        <v/>
      </c>
      <c r="N305" s="39" t="str">
        <f t="shared" si="5"/>
        <v/>
      </c>
      <c r="O305" s="182" t="str">
        <f>_xlfn.IFERROR(M305*INNDATA!C28,"")</f>
        <v/>
      </c>
      <c r="P305" s="82"/>
      <c r="Q305" s="82"/>
      <c r="R305" s="82"/>
      <c r="S305" s="82"/>
      <c r="T305" s="82"/>
      <c r="U305" s="82"/>
      <c r="V305" s="82"/>
      <c r="W305" s="82"/>
      <c r="X305" s="82"/>
      <c r="Y305" s="191"/>
      <c r="Z305" s="191"/>
      <c r="AA305" s="82"/>
      <c r="AB305" s="82"/>
      <c r="AC305" s="82"/>
      <c r="AD305" s="88"/>
    </row>
    <row r="306" spans="1:30" ht="11.25" customHeight="1">
      <c r="A306" s="88"/>
      <c r="B306" s="82"/>
      <c r="C306" s="82"/>
      <c r="D306" s="82" t="s">
        <v>9</v>
      </c>
      <c r="E306" s="40" t="str">
        <f>UTDATA!F682</f>
        <v/>
      </c>
      <c r="F306" s="39" t="str">
        <f>_xlfn.IFERROR(E306/E311,"")</f>
        <v/>
      </c>
      <c r="G306" s="182" t="str">
        <f>_xlfn.IFERROR(E306*INNDATA!C28,"")</f>
        <v/>
      </c>
      <c r="H306" s="82"/>
      <c r="I306" s="40">
        <f>'Oljeforbruk- UT'!N5</f>
        <v>41.1</v>
      </c>
      <c r="J306" s="39">
        <f>I306/I311</f>
        <v>0.01586015281315119</v>
      </c>
      <c r="K306" s="182">
        <f>I306*INNDATA!C28</f>
        <v>0</v>
      </c>
      <c r="L306" s="82"/>
      <c r="M306" s="40" t="str">
        <f t="shared" si="4"/>
        <v/>
      </c>
      <c r="N306" s="39" t="str">
        <f t="shared" si="5"/>
        <v/>
      </c>
      <c r="O306" s="182" t="str">
        <f>_xlfn.IFERROR(M306*INNDATA!C28,"")</f>
        <v/>
      </c>
      <c r="P306" s="82"/>
      <c r="Q306" s="82"/>
      <c r="R306" s="82"/>
      <c r="S306" s="82"/>
      <c r="T306" s="82"/>
      <c r="U306" s="82"/>
      <c r="V306" s="82"/>
      <c r="W306" s="82"/>
      <c r="X306" s="82"/>
      <c r="Y306" s="191"/>
      <c r="Z306" s="191"/>
      <c r="AA306" s="82"/>
      <c r="AB306" s="82"/>
      <c r="AC306" s="82"/>
      <c r="AD306" s="88"/>
    </row>
    <row r="307" spans="1:30" ht="11.25" customHeight="1">
      <c r="A307" s="88"/>
      <c r="B307" s="82"/>
      <c r="C307" s="82"/>
      <c r="D307" s="82" t="s">
        <v>10</v>
      </c>
      <c r="E307" s="40" t="str">
        <f>UTDATA!F684</f>
        <v/>
      </c>
      <c r="F307" s="39" t="str">
        <f>_xlfn.IFERROR(E307/E311,"")</f>
        <v/>
      </c>
      <c r="G307" s="182" t="str">
        <f>_xlfn.IFERROR(E307*INNDATA!C28,"")</f>
        <v/>
      </c>
      <c r="H307" s="82"/>
      <c r="I307" s="40">
        <f>'Oljeforbruk- UT'!O5</f>
        <v>53.4</v>
      </c>
      <c r="J307" s="39">
        <f>I307/I311</f>
        <v>0.020606621903218336</v>
      </c>
      <c r="K307" s="182">
        <f>I307*INNDATA!C28</f>
        <v>0</v>
      </c>
      <c r="L307" s="82"/>
      <c r="M307" s="40" t="str">
        <f t="shared" si="4"/>
        <v/>
      </c>
      <c r="N307" s="39" t="str">
        <f t="shared" si="5"/>
        <v/>
      </c>
      <c r="O307" s="182" t="str">
        <f>_xlfn.IFERROR(M307*INNDATA!C28,"")</f>
        <v/>
      </c>
      <c r="P307" s="82"/>
      <c r="Q307" s="82"/>
      <c r="R307" s="82"/>
      <c r="S307" s="82"/>
      <c r="T307" s="82"/>
      <c r="U307" s="82"/>
      <c r="V307" s="82"/>
      <c r="W307" s="82"/>
      <c r="X307" s="82"/>
      <c r="Y307" s="191"/>
      <c r="Z307" s="191"/>
      <c r="AA307" s="82"/>
      <c r="AB307" s="82"/>
      <c r="AC307" s="82"/>
      <c r="AD307" s="88"/>
    </row>
    <row r="308" spans="1:30" s="120" customFormat="1" ht="11.25" customHeight="1">
      <c r="A308" s="88"/>
      <c r="B308" s="82"/>
      <c r="C308" s="82"/>
      <c r="D308" s="82" t="s">
        <v>11</v>
      </c>
      <c r="E308" s="40" t="str">
        <f>UTDATA!F686</f>
        <v/>
      </c>
      <c r="F308" s="39" t="str">
        <f>_xlfn.IFERROR(E308/E311,"")</f>
        <v/>
      </c>
      <c r="G308" s="182" t="str">
        <f>_xlfn.IFERROR(E308*INNDATA!C28,"")</f>
        <v/>
      </c>
      <c r="H308" s="82"/>
      <c r="I308" s="40">
        <f>'Oljeforbruk- UT'!P5</f>
        <v>290.5</v>
      </c>
      <c r="J308" s="39">
        <f>I308/I311</f>
        <v>0.11210156672069152</v>
      </c>
      <c r="K308" s="182">
        <f>I308*INNDATA!C28</f>
        <v>0</v>
      </c>
      <c r="L308" s="82"/>
      <c r="M308" s="40" t="str">
        <f t="shared" si="4"/>
        <v/>
      </c>
      <c r="N308" s="39" t="str">
        <f t="shared" si="5"/>
        <v/>
      </c>
      <c r="O308" s="182" t="str">
        <f>_xlfn.IFERROR(M308*INNDATA!C28,"")</f>
        <v/>
      </c>
      <c r="P308" s="82"/>
      <c r="Q308" s="82"/>
      <c r="R308" s="82"/>
      <c r="S308" s="82"/>
      <c r="T308" s="82"/>
      <c r="U308" s="82"/>
      <c r="V308" s="82"/>
      <c r="W308" s="82"/>
      <c r="X308" s="82"/>
      <c r="Y308" s="191"/>
      <c r="Z308" s="191"/>
      <c r="AA308" s="82"/>
      <c r="AB308" s="82"/>
      <c r="AC308" s="82"/>
      <c r="AD308" s="88"/>
    </row>
    <row r="309" spans="1:30" s="120" customFormat="1" ht="11.25" customHeight="1">
      <c r="A309" s="88"/>
      <c r="B309" s="82"/>
      <c r="C309" s="82"/>
      <c r="D309" s="82" t="s">
        <v>12</v>
      </c>
      <c r="E309" s="40" t="str">
        <f>UTDATA!F688</f>
        <v/>
      </c>
      <c r="F309" s="39" t="str">
        <f>_xlfn.IFERROR(E309/E311,"")</f>
        <v/>
      </c>
      <c r="G309" s="182" t="str">
        <f>_xlfn.IFERROR(E309*INNDATA!C28,"")</f>
        <v/>
      </c>
      <c r="H309" s="82"/>
      <c r="I309" s="40">
        <f>'Oljeforbruk- UT'!Q5</f>
        <v>153.4</v>
      </c>
      <c r="J309" s="39">
        <f>I309/I311</f>
        <v>0.05919580149726017</v>
      </c>
      <c r="K309" s="182">
        <f>I309*INNDATA!C28</f>
        <v>0</v>
      </c>
      <c r="L309" s="82"/>
      <c r="M309" s="40" t="str">
        <f t="shared" si="4"/>
        <v/>
      </c>
      <c r="N309" s="39" t="str">
        <f t="shared" si="5"/>
        <v/>
      </c>
      <c r="O309" s="182" t="str">
        <f>_xlfn.IFERROR(M309*INNDATA!C28,"")</f>
        <v/>
      </c>
      <c r="P309" s="82"/>
      <c r="Q309" s="82"/>
      <c r="R309" s="82"/>
      <c r="S309" s="82"/>
      <c r="T309" s="82"/>
      <c r="U309" s="82"/>
      <c r="V309" s="82"/>
      <c r="W309" s="82"/>
      <c r="X309" s="82"/>
      <c r="Y309" s="191"/>
      <c r="Z309" s="191"/>
      <c r="AA309" s="82"/>
      <c r="AB309" s="82"/>
      <c r="AC309" s="82"/>
      <c r="AD309" s="88"/>
    </row>
    <row r="310" spans="1:30" ht="11.25" customHeight="1">
      <c r="A310" s="88"/>
      <c r="B310" s="82"/>
      <c r="C310" s="82"/>
      <c r="D310" s="82" t="s">
        <v>13</v>
      </c>
      <c r="E310" s="40" t="str">
        <f>UTDATA!F690</f>
        <v/>
      </c>
      <c r="F310" s="39" t="str">
        <f>_xlfn.IFERROR(E310/E311,"")</f>
        <v/>
      </c>
      <c r="G310" s="182" t="str">
        <f>_xlfn.IFERROR(E310*INNDATA!C28,"")</f>
        <v/>
      </c>
      <c r="H310" s="82"/>
      <c r="I310" s="40">
        <f>'Oljeforbruk- UT'!R5</f>
        <v>184.1</v>
      </c>
      <c r="J310" s="39">
        <f>I310/I311</f>
        <v>0.071042679632631</v>
      </c>
      <c r="K310" s="182">
        <f>I310*INNDATA!C28</f>
        <v>0</v>
      </c>
      <c r="L310" s="82"/>
      <c r="M310" s="40" t="str">
        <f t="shared" si="4"/>
        <v/>
      </c>
      <c r="N310" s="39" t="str">
        <f t="shared" si="5"/>
        <v/>
      </c>
      <c r="O310" s="182" t="str">
        <f>_xlfn.IFERROR(M310*INNDATA!C28,"")</f>
        <v/>
      </c>
      <c r="P310" s="82"/>
      <c r="Q310" s="82"/>
      <c r="R310" s="82"/>
      <c r="S310" s="82"/>
      <c r="T310" s="82"/>
      <c r="U310" s="82"/>
      <c r="V310" s="82"/>
      <c r="W310" s="82"/>
      <c r="X310" s="82"/>
      <c r="Y310" s="191"/>
      <c r="Z310" s="191"/>
      <c r="AA310" s="82"/>
      <c r="AB310" s="82"/>
      <c r="AC310" s="82"/>
      <c r="AD310" s="88"/>
    </row>
    <row r="311" spans="1:30" ht="11.25" customHeight="1">
      <c r="A311" s="88"/>
      <c r="B311" s="82"/>
      <c r="C311" s="82"/>
      <c r="D311" s="82" t="s">
        <v>305</v>
      </c>
      <c r="E311" s="40" t="str">
        <f>UTDATA!F692</f>
        <v/>
      </c>
      <c r="F311" s="190"/>
      <c r="G311" s="182" t="str">
        <f>_xlfn.IFERROR(E311*INNDATA!C28,"")</f>
        <v/>
      </c>
      <c r="H311" s="82"/>
      <c r="I311" s="40">
        <f>'Oljeforbruk- UT'!S5</f>
        <v>2591.4</v>
      </c>
      <c r="J311" s="190"/>
      <c r="K311" s="182">
        <f>I311*INNDATA!C28</f>
        <v>0</v>
      </c>
      <c r="L311" s="82"/>
      <c r="M311" s="40" t="str">
        <f t="shared" si="4"/>
        <v/>
      </c>
      <c r="N311" s="190"/>
      <c r="O311" s="182" t="str">
        <f>_xlfn.IFERROR(M311*INNDATA!C28,"")</f>
        <v/>
      </c>
      <c r="P311" s="82"/>
      <c r="Q311" s="82"/>
      <c r="R311" s="82"/>
      <c r="S311" s="82"/>
      <c r="T311" s="82"/>
      <c r="U311" s="82"/>
      <c r="V311" s="82"/>
      <c r="W311" s="82"/>
      <c r="X311" s="82"/>
      <c r="Y311" s="191"/>
      <c r="Z311" s="191"/>
      <c r="AA311" s="82"/>
      <c r="AB311" s="82"/>
      <c r="AC311" s="82"/>
      <c r="AD311" s="88"/>
    </row>
    <row r="312" spans="1:30" ht="11.25" customHeight="1">
      <c r="A312" s="88"/>
      <c r="B312" s="82"/>
      <c r="C312" s="82"/>
      <c r="D312" s="82"/>
      <c r="E312" s="82"/>
      <c r="F312" s="82"/>
      <c r="G312" s="82"/>
      <c r="H312" s="82"/>
      <c r="I312" s="82"/>
      <c r="J312" s="82"/>
      <c r="K312" s="82"/>
      <c r="L312" s="82"/>
      <c r="M312" s="82"/>
      <c r="N312" s="82"/>
      <c r="O312" s="82"/>
      <c r="P312" s="82"/>
      <c r="Q312" s="82"/>
      <c r="R312" s="82"/>
      <c r="S312" s="82"/>
      <c r="T312" s="82"/>
      <c r="U312" s="82"/>
      <c r="V312" s="82"/>
      <c r="W312" s="82"/>
      <c r="X312" s="82"/>
      <c r="Y312" s="191"/>
      <c r="Z312" s="191"/>
      <c r="AA312" s="82"/>
      <c r="AB312" s="82"/>
      <c r="AC312" s="82"/>
      <c r="AD312" s="88"/>
    </row>
    <row r="313" spans="1:30" ht="11.25" customHeight="1">
      <c r="A313" s="88"/>
      <c r="B313" s="82"/>
      <c r="C313" s="82"/>
      <c r="D313" s="82" t="s">
        <v>310</v>
      </c>
      <c r="E313" s="82"/>
      <c r="F313" s="82"/>
      <c r="G313" s="82"/>
      <c r="H313" s="82"/>
      <c r="I313" s="82"/>
      <c r="J313" s="82"/>
      <c r="K313" s="82"/>
      <c r="L313" s="82"/>
      <c r="M313" s="82"/>
      <c r="N313" s="82"/>
      <c r="O313" s="82"/>
      <c r="P313" s="82"/>
      <c r="Q313" s="82"/>
      <c r="R313" s="82"/>
      <c r="S313" s="82"/>
      <c r="T313" s="82"/>
      <c r="U313" s="82"/>
      <c r="V313" s="82"/>
      <c r="W313" s="82"/>
      <c r="X313" s="82"/>
      <c r="Y313" s="191"/>
      <c r="Z313" s="191"/>
      <c r="AA313" s="82"/>
      <c r="AB313" s="82"/>
      <c r="AC313" s="82"/>
      <c r="AD313" s="88"/>
    </row>
    <row r="314" spans="1:30" ht="11.25" customHeight="1">
      <c r="A314" s="88"/>
      <c r="B314" s="82"/>
      <c r="C314" s="82"/>
      <c r="D314" s="82"/>
      <c r="E314" s="82"/>
      <c r="F314" s="82"/>
      <c r="G314" s="82"/>
      <c r="H314" s="82"/>
      <c r="I314" s="82"/>
      <c r="J314" s="82"/>
      <c r="K314" s="82"/>
      <c r="L314" s="82"/>
      <c r="M314" s="82"/>
      <c r="N314" s="82"/>
      <c r="O314" s="82"/>
      <c r="P314" s="82"/>
      <c r="Q314" s="82"/>
      <c r="R314" s="82"/>
      <c r="S314" s="82"/>
      <c r="T314" s="82"/>
      <c r="U314" s="82"/>
      <c r="V314" s="82"/>
      <c r="W314" s="82"/>
      <c r="X314" s="82"/>
      <c r="Y314" s="191"/>
      <c r="Z314" s="191"/>
      <c r="AA314" s="82"/>
      <c r="AB314" s="82"/>
      <c r="AC314" s="82"/>
      <c r="AD314" s="88"/>
    </row>
    <row r="315" spans="1:30" ht="11.25" customHeight="1">
      <c r="A315" s="88"/>
      <c r="B315" s="82"/>
      <c r="C315" s="82"/>
      <c r="D315" s="82" t="s">
        <v>303</v>
      </c>
      <c r="E315" s="82"/>
      <c r="F315" s="82"/>
      <c r="G315" s="82"/>
      <c r="H315" s="82"/>
      <c r="I315" s="82"/>
      <c r="J315" s="82"/>
      <c r="K315" s="82"/>
      <c r="L315" s="82"/>
      <c r="M315" s="82"/>
      <c r="N315" s="82"/>
      <c r="O315" s="82"/>
      <c r="P315" s="82"/>
      <c r="Q315" s="82"/>
      <c r="R315" s="82"/>
      <c r="S315" s="82"/>
      <c r="T315" s="82"/>
      <c r="U315" s="82"/>
      <c r="V315" s="82"/>
      <c r="W315" s="82"/>
      <c r="X315" s="82"/>
      <c r="Y315" s="191"/>
      <c r="Z315" s="191"/>
      <c r="AA315" s="82"/>
      <c r="AB315" s="82"/>
      <c r="AC315" s="82"/>
      <c r="AD315" s="88"/>
    </row>
    <row r="316" spans="1:30" ht="11.25" customHeight="1">
      <c r="A316" s="88"/>
      <c r="B316" s="82"/>
      <c r="C316" s="82"/>
      <c r="D316" s="40" t="str">
        <f>_xlfn.IFERROR(E298-E311,"")</f>
        <v/>
      </c>
      <c r="E316" s="82" t="s">
        <v>67</v>
      </c>
      <c r="F316" s="82" t="s">
        <v>311</v>
      </c>
      <c r="G316" s="192" t="str">
        <f>_xlfn.IFERROR((E298-E311)/E298,"")</f>
        <v/>
      </c>
      <c r="H316" s="82" t="s">
        <v>312</v>
      </c>
      <c r="I316" s="82"/>
      <c r="J316" s="82"/>
      <c r="K316" s="82"/>
      <c r="L316" s="82"/>
      <c r="M316" s="82"/>
      <c r="N316" s="82"/>
      <c r="O316" s="82"/>
      <c r="P316" s="82"/>
      <c r="Q316" s="82"/>
      <c r="R316" s="82"/>
      <c r="S316" s="82"/>
      <c r="T316" s="82"/>
      <c r="U316" s="82"/>
      <c r="V316" s="82"/>
      <c r="W316" s="82"/>
      <c r="X316" s="82"/>
      <c r="Y316" s="191"/>
      <c r="Z316" s="191"/>
      <c r="AA316" s="82"/>
      <c r="AB316" s="82"/>
      <c r="AC316" s="82"/>
      <c r="AD316" s="88"/>
    </row>
    <row r="317" spans="1:30" ht="11.25" customHeight="1">
      <c r="A317" s="88"/>
      <c r="B317" s="82"/>
      <c r="C317" s="82"/>
      <c r="D317" s="190"/>
      <c r="E317" s="190"/>
      <c r="F317" s="190"/>
      <c r="G317" s="190"/>
      <c r="H317" s="190"/>
      <c r="I317" s="190"/>
      <c r="J317" s="190"/>
      <c r="K317" s="190"/>
      <c r="L317" s="190"/>
      <c r="M317" s="190"/>
      <c r="N317" s="190"/>
      <c r="O317" s="190"/>
      <c r="P317" s="190"/>
      <c r="Q317" s="82"/>
      <c r="R317" s="82"/>
      <c r="S317" s="82"/>
      <c r="T317" s="82"/>
      <c r="U317" s="82"/>
      <c r="V317" s="82"/>
      <c r="W317" s="82"/>
      <c r="X317" s="82"/>
      <c r="Y317" s="191"/>
      <c r="Z317" s="191"/>
      <c r="AA317" s="82"/>
      <c r="AB317" s="82"/>
      <c r="AC317" s="82"/>
      <c r="AD317" s="88"/>
    </row>
    <row r="318" spans="1:30" ht="11.25" customHeight="1">
      <c r="A318" s="88"/>
      <c r="B318" s="82"/>
      <c r="C318" s="82"/>
      <c r="D318" s="120" t="s">
        <v>308</v>
      </c>
      <c r="E318" s="82"/>
      <c r="F318" s="82"/>
      <c r="G318" s="120"/>
      <c r="H318" s="82"/>
      <c r="I318" s="82"/>
      <c r="J318" s="82"/>
      <c r="K318" s="82"/>
      <c r="L318" s="82"/>
      <c r="M318" s="82"/>
      <c r="N318" s="82"/>
      <c r="O318" s="82"/>
      <c r="P318" s="82"/>
      <c r="Q318" s="82"/>
      <c r="R318" s="82"/>
      <c r="S318" s="82"/>
      <c r="T318" s="82"/>
      <c r="U318" s="82"/>
      <c r="V318" s="82"/>
      <c r="W318" s="82"/>
      <c r="X318" s="82"/>
      <c r="Y318" s="191"/>
      <c r="Z318" s="191"/>
      <c r="AA318" s="82"/>
      <c r="AB318" s="82"/>
      <c r="AC318" s="82"/>
      <c r="AD318" s="88"/>
    </row>
    <row r="319" spans="1:30" ht="11.25" customHeight="1">
      <c r="A319" s="88"/>
      <c r="B319" s="82"/>
      <c r="C319" s="82"/>
      <c r="D319" s="40">
        <f>_xlfn.IFERROR(I298-I311,"")</f>
        <v>5.900000000000091</v>
      </c>
      <c r="E319" s="82" t="s">
        <v>67</v>
      </c>
      <c r="F319" s="82" t="s">
        <v>311</v>
      </c>
      <c r="G319" s="192">
        <f>_xlfn.IFERROR((I298-I311)/I298,"")</f>
        <v>0.002271589727794283</v>
      </c>
      <c r="H319" s="82" t="s">
        <v>312</v>
      </c>
      <c r="I319" s="82"/>
      <c r="J319" s="82"/>
      <c r="K319" s="82"/>
      <c r="L319" s="82"/>
      <c r="M319" s="82"/>
      <c r="N319" s="82"/>
      <c r="O319" s="82"/>
      <c r="P319" s="82"/>
      <c r="Q319" s="82"/>
      <c r="R319" s="82"/>
      <c r="S319" s="82"/>
      <c r="T319" s="82"/>
      <c r="U319" s="82"/>
      <c r="V319" s="82"/>
      <c r="W319" s="82"/>
      <c r="X319" s="82"/>
      <c r="Y319" s="191"/>
      <c r="Z319" s="191"/>
      <c r="AA319" s="82"/>
      <c r="AB319" s="82"/>
      <c r="AC319" s="82"/>
      <c r="AD319" s="88"/>
    </row>
    <row r="320" spans="1:30" ht="11.25" customHeight="1">
      <c r="A320" s="88"/>
      <c r="B320" s="82"/>
      <c r="C320" s="190"/>
      <c r="D320" s="190"/>
      <c r="E320" s="190"/>
      <c r="F320" s="190"/>
      <c r="G320" s="190"/>
      <c r="H320" s="190"/>
      <c r="I320" s="190"/>
      <c r="J320" s="190"/>
      <c r="K320" s="190"/>
      <c r="L320" s="190"/>
      <c r="M320" s="190"/>
      <c r="N320" s="190"/>
      <c r="O320" s="190"/>
      <c r="P320" s="190"/>
      <c r="Q320" s="82"/>
      <c r="R320" s="82"/>
      <c r="S320" s="82"/>
      <c r="T320" s="82"/>
      <c r="U320" s="82"/>
      <c r="V320" s="82"/>
      <c r="W320" s="82"/>
      <c r="X320" s="82"/>
      <c r="Y320" s="191"/>
      <c r="Z320" s="191"/>
      <c r="AA320" s="82"/>
      <c r="AB320" s="82"/>
      <c r="AC320" s="82"/>
      <c r="AD320" s="88"/>
    </row>
    <row r="321" spans="1:30" s="120" customFormat="1" ht="11.25" customHeight="1">
      <c r="A321" s="88"/>
      <c r="B321" s="82"/>
      <c r="C321" s="191"/>
      <c r="D321" s="191"/>
      <c r="E321" s="191"/>
      <c r="F321" s="191"/>
      <c r="G321" s="191"/>
      <c r="H321" s="191"/>
      <c r="I321" s="191"/>
      <c r="J321" s="191"/>
      <c r="K321" s="191"/>
      <c r="L321" s="191"/>
      <c r="M321" s="191"/>
      <c r="N321" s="191"/>
      <c r="O321" s="191"/>
      <c r="P321" s="191"/>
      <c r="Q321" s="82"/>
      <c r="R321" s="82"/>
      <c r="S321" s="82"/>
      <c r="T321" s="82"/>
      <c r="U321" s="82"/>
      <c r="V321" s="82"/>
      <c r="W321" s="82"/>
      <c r="X321" s="82"/>
      <c r="Y321" s="191"/>
      <c r="Z321" s="191"/>
      <c r="AA321" s="82"/>
      <c r="AB321" s="82"/>
      <c r="AC321" s="82"/>
      <c r="AD321" s="88"/>
    </row>
    <row r="322" spans="1:30" s="120" customFormat="1" ht="11.25" customHeight="1">
      <c r="A322" s="88"/>
      <c r="B322" s="82"/>
      <c r="C322" s="191"/>
      <c r="D322" s="191"/>
      <c r="E322" s="191"/>
      <c r="F322" s="191"/>
      <c r="G322" s="191"/>
      <c r="H322" s="191"/>
      <c r="I322" s="191"/>
      <c r="J322" s="191"/>
      <c r="K322" s="191"/>
      <c r="L322" s="191"/>
      <c r="M322" s="191"/>
      <c r="N322" s="191"/>
      <c r="O322" s="191"/>
      <c r="P322" s="191"/>
      <c r="Q322" s="82"/>
      <c r="R322" s="82"/>
      <c r="S322" s="82"/>
      <c r="T322" s="82"/>
      <c r="U322" s="82"/>
      <c r="V322" s="82"/>
      <c r="W322" s="82"/>
      <c r="X322" s="82"/>
      <c r="Y322" s="191"/>
      <c r="Z322" s="191"/>
      <c r="AA322" s="82"/>
      <c r="AB322" s="82"/>
      <c r="AC322" s="82"/>
      <c r="AD322" s="88"/>
    </row>
    <row r="323" spans="1:30" s="120" customFormat="1" ht="11.25" customHeight="1">
      <c r="A323" s="88"/>
      <c r="B323" s="82"/>
      <c r="C323" s="191"/>
      <c r="D323" s="191"/>
      <c r="E323" s="191"/>
      <c r="F323" s="191"/>
      <c r="G323" s="191"/>
      <c r="H323" s="191"/>
      <c r="I323" s="191"/>
      <c r="J323" s="191"/>
      <c r="K323" s="191"/>
      <c r="L323" s="191"/>
      <c r="M323" s="191"/>
      <c r="N323" s="191"/>
      <c r="O323" s="191"/>
      <c r="P323" s="191"/>
      <c r="Q323" s="82"/>
      <c r="R323" s="82"/>
      <c r="S323" s="82"/>
      <c r="T323" s="82"/>
      <c r="U323" s="82"/>
      <c r="V323" s="82"/>
      <c r="W323" s="82"/>
      <c r="X323" s="82"/>
      <c r="Y323" s="191"/>
      <c r="Z323" s="191"/>
      <c r="AA323" s="82"/>
      <c r="AB323" s="82"/>
      <c r="AC323" s="82"/>
      <c r="AD323" s="88"/>
    </row>
    <row r="324" spans="1:30" s="120" customFormat="1" ht="11.25" customHeight="1">
      <c r="A324" s="88"/>
      <c r="B324" s="82"/>
      <c r="C324" s="191"/>
      <c r="D324" s="191"/>
      <c r="E324" s="191"/>
      <c r="F324" s="191"/>
      <c r="G324" s="191"/>
      <c r="H324" s="191"/>
      <c r="I324" s="191"/>
      <c r="J324" s="191"/>
      <c r="K324" s="191"/>
      <c r="L324" s="191"/>
      <c r="M324" s="191"/>
      <c r="N324" s="191"/>
      <c r="O324" s="191"/>
      <c r="P324" s="191"/>
      <c r="Q324" s="82"/>
      <c r="R324" s="82"/>
      <c r="S324" s="82"/>
      <c r="T324" s="82"/>
      <c r="U324" s="82"/>
      <c r="V324" s="82"/>
      <c r="W324" s="82"/>
      <c r="X324" s="82"/>
      <c r="Y324" s="191"/>
      <c r="Z324" s="191"/>
      <c r="AA324" s="82"/>
      <c r="AB324" s="82"/>
      <c r="AC324" s="82"/>
      <c r="AD324" s="88"/>
    </row>
    <row r="325" spans="1:30" s="120" customFormat="1" ht="11.25" customHeight="1">
      <c r="A325" s="88"/>
      <c r="B325" s="82"/>
      <c r="C325" s="191"/>
      <c r="D325" s="191"/>
      <c r="E325" s="191"/>
      <c r="F325" s="191"/>
      <c r="G325" s="191"/>
      <c r="H325" s="191"/>
      <c r="I325" s="191"/>
      <c r="J325" s="191"/>
      <c r="K325" s="191"/>
      <c r="L325" s="191"/>
      <c r="M325" s="191"/>
      <c r="N325" s="191"/>
      <c r="O325" s="191"/>
      <c r="P325" s="191"/>
      <c r="Q325" s="82"/>
      <c r="R325" s="82"/>
      <c r="S325" s="82"/>
      <c r="T325" s="82"/>
      <c r="U325" s="82"/>
      <c r="V325" s="82"/>
      <c r="W325" s="82"/>
      <c r="X325" s="82"/>
      <c r="Y325" s="191"/>
      <c r="Z325" s="191"/>
      <c r="AA325" s="82"/>
      <c r="AB325" s="82"/>
      <c r="AC325" s="82"/>
      <c r="AD325" s="88"/>
    </row>
    <row r="326" spans="1:30" s="120" customFormat="1" ht="11.25" customHeight="1">
      <c r="A326" s="88"/>
      <c r="B326" s="82"/>
      <c r="C326" s="191"/>
      <c r="D326" s="191"/>
      <c r="E326" s="191"/>
      <c r="F326" s="191"/>
      <c r="G326" s="191"/>
      <c r="H326" s="191"/>
      <c r="I326" s="191"/>
      <c r="J326" s="191"/>
      <c r="K326" s="191"/>
      <c r="L326" s="191"/>
      <c r="M326" s="191"/>
      <c r="N326" s="191"/>
      <c r="O326" s="191"/>
      <c r="P326" s="191"/>
      <c r="Q326" s="82"/>
      <c r="R326" s="82"/>
      <c r="S326" s="82"/>
      <c r="T326" s="82"/>
      <c r="U326" s="82"/>
      <c r="V326" s="82"/>
      <c r="W326" s="82"/>
      <c r="X326" s="82"/>
      <c r="Y326" s="191"/>
      <c r="Z326" s="191"/>
      <c r="AA326" s="82"/>
      <c r="AB326" s="82"/>
      <c r="AC326" s="82"/>
      <c r="AD326" s="88"/>
    </row>
    <row r="327" spans="1:30" s="120" customFormat="1" ht="11.25" customHeight="1">
      <c r="A327" s="88"/>
      <c r="B327" s="82"/>
      <c r="C327" s="191"/>
      <c r="D327" s="191"/>
      <c r="E327" s="191"/>
      <c r="F327" s="191"/>
      <c r="G327" s="191"/>
      <c r="H327" s="191"/>
      <c r="I327" s="191"/>
      <c r="J327" s="191"/>
      <c r="K327" s="191"/>
      <c r="L327" s="191"/>
      <c r="M327" s="191"/>
      <c r="N327" s="191"/>
      <c r="O327" s="191"/>
      <c r="P327" s="191"/>
      <c r="Q327" s="82"/>
      <c r="R327" s="82"/>
      <c r="S327" s="82"/>
      <c r="T327" s="82"/>
      <c r="U327" s="82"/>
      <c r="V327" s="82"/>
      <c r="W327" s="82"/>
      <c r="X327" s="82"/>
      <c r="Y327" s="191"/>
      <c r="Z327" s="191"/>
      <c r="AA327" s="82"/>
      <c r="AB327" s="82"/>
      <c r="AC327" s="82"/>
      <c r="AD327" s="88"/>
    </row>
    <row r="328" spans="1:30" s="120" customFormat="1" ht="11.25" customHeight="1">
      <c r="A328" s="88"/>
      <c r="B328" s="82"/>
      <c r="C328" s="191"/>
      <c r="D328" s="191"/>
      <c r="E328" s="191"/>
      <c r="F328" s="191"/>
      <c r="G328" s="191"/>
      <c r="H328" s="191"/>
      <c r="I328" s="191"/>
      <c r="J328" s="191"/>
      <c r="K328" s="191"/>
      <c r="L328" s="191"/>
      <c r="M328" s="191"/>
      <c r="N328" s="191"/>
      <c r="O328" s="191"/>
      <c r="P328" s="191"/>
      <c r="Q328" s="82"/>
      <c r="R328" s="82"/>
      <c r="S328" s="82"/>
      <c r="T328" s="82"/>
      <c r="U328" s="82"/>
      <c r="V328" s="82"/>
      <c r="W328" s="82"/>
      <c r="X328" s="82"/>
      <c r="Y328" s="191"/>
      <c r="Z328" s="191"/>
      <c r="AA328" s="82"/>
      <c r="AB328" s="82"/>
      <c r="AC328" s="82"/>
      <c r="AD328" s="88"/>
    </row>
    <row r="329" spans="1:30" s="120" customFormat="1" ht="11.25" customHeight="1">
      <c r="A329" s="88"/>
      <c r="B329" s="82"/>
      <c r="C329" s="191"/>
      <c r="D329" s="191"/>
      <c r="E329" s="191"/>
      <c r="F329" s="191"/>
      <c r="G329" s="191"/>
      <c r="H329" s="191"/>
      <c r="I329" s="191"/>
      <c r="J329" s="191"/>
      <c r="K329" s="191"/>
      <c r="L329" s="191"/>
      <c r="M329" s="191"/>
      <c r="N329" s="191"/>
      <c r="O329" s="191"/>
      <c r="P329" s="191"/>
      <c r="Q329" s="82"/>
      <c r="R329" s="82"/>
      <c r="S329" s="82"/>
      <c r="T329" s="82"/>
      <c r="U329" s="82"/>
      <c r="V329" s="82"/>
      <c r="W329" s="82"/>
      <c r="X329" s="82"/>
      <c r="Y329" s="191"/>
      <c r="Z329" s="191"/>
      <c r="AA329" s="82"/>
      <c r="AB329" s="82"/>
      <c r="AC329" s="82"/>
      <c r="AD329" s="88"/>
    </row>
    <row r="330" spans="1:30" s="120" customFormat="1" ht="11.25" customHeight="1">
      <c r="A330" s="88"/>
      <c r="B330" s="82"/>
      <c r="C330" s="191"/>
      <c r="D330" s="191"/>
      <c r="E330" s="191"/>
      <c r="F330" s="191"/>
      <c r="G330" s="191"/>
      <c r="H330" s="191"/>
      <c r="I330" s="191"/>
      <c r="J330" s="191"/>
      <c r="K330" s="191"/>
      <c r="L330" s="191"/>
      <c r="M330" s="191"/>
      <c r="N330" s="191"/>
      <c r="O330" s="191"/>
      <c r="P330" s="191"/>
      <c r="Q330" s="82"/>
      <c r="R330" s="82"/>
      <c r="S330" s="82"/>
      <c r="T330" s="82"/>
      <c r="U330" s="82"/>
      <c r="V330" s="82"/>
      <c r="W330" s="82"/>
      <c r="X330" s="82"/>
      <c r="Y330" s="191"/>
      <c r="Z330" s="191"/>
      <c r="AA330" s="82"/>
      <c r="AB330" s="82"/>
      <c r="AC330" s="82"/>
      <c r="AD330" s="88"/>
    </row>
    <row r="331" spans="1:30" s="120" customFormat="1" ht="11.25" customHeight="1">
      <c r="A331" s="88"/>
      <c r="B331" s="82"/>
      <c r="C331" s="191"/>
      <c r="D331" s="191"/>
      <c r="E331" s="191"/>
      <c r="F331" s="191"/>
      <c r="G331" s="191"/>
      <c r="H331" s="191"/>
      <c r="I331" s="191"/>
      <c r="J331" s="191"/>
      <c r="K331" s="191"/>
      <c r="L331" s="191"/>
      <c r="M331" s="191"/>
      <c r="N331" s="191"/>
      <c r="O331" s="191"/>
      <c r="P331" s="191"/>
      <c r="Q331" s="82"/>
      <c r="R331" s="82"/>
      <c r="S331" s="82"/>
      <c r="T331" s="82"/>
      <c r="U331" s="82"/>
      <c r="V331" s="82"/>
      <c r="W331" s="82"/>
      <c r="X331" s="82"/>
      <c r="Y331" s="191"/>
      <c r="Z331" s="191"/>
      <c r="AA331" s="82"/>
      <c r="AB331" s="82"/>
      <c r="AC331" s="82"/>
      <c r="AD331" s="88"/>
    </row>
    <row r="332" spans="1:30" s="120" customFormat="1" ht="11.25" customHeight="1">
      <c r="A332" s="88"/>
      <c r="B332" s="82"/>
      <c r="C332" s="191"/>
      <c r="D332" s="191"/>
      <c r="E332" s="191"/>
      <c r="F332" s="191"/>
      <c r="G332" s="191"/>
      <c r="H332" s="191"/>
      <c r="I332" s="191"/>
      <c r="J332" s="191"/>
      <c r="K332" s="191"/>
      <c r="L332" s="191"/>
      <c r="M332" s="191"/>
      <c r="N332" s="191"/>
      <c r="O332" s="191"/>
      <c r="P332" s="191"/>
      <c r="Q332" s="82"/>
      <c r="R332" s="82"/>
      <c r="S332" s="82"/>
      <c r="T332" s="82"/>
      <c r="U332" s="82"/>
      <c r="V332" s="82"/>
      <c r="W332" s="82"/>
      <c r="X332" s="82"/>
      <c r="Y332" s="191"/>
      <c r="Z332" s="191"/>
      <c r="AA332" s="82"/>
      <c r="AB332" s="82"/>
      <c r="AC332" s="82"/>
      <c r="AD332" s="88"/>
    </row>
    <row r="333" spans="1:30" s="120" customFormat="1" ht="11.25" customHeight="1">
      <c r="A333" s="88"/>
      <c r="B333" s="82"/>
      <c r="C333" s="191"/>
      <c r="D333" s="191"/>
      <c r="E333" s="191"/>
      <c r="F333" s="191"/>
      <c r="G333" s="191"/>
      <c r="H333" s="191"/>
      <c r="I333" s="191"/>
      <c r="J333" s="191"/>
      <c r="K333" s="191"/>
      <c r="L333" s="191"/>
      <c r="M333" s="191"/>
      <c r="N333" s="191"/>
      <c r="O333" s="191"/>
      <c r="P333" s="191"/>
      <c r="Q333" s="82"/>
      <c r="R333" s="82"/>
      <c r="S333" s="82"/>
      <c r="T333" s="82"/>
      <c r="U333" s="82"/>
      <c r="V333" s="82"/>
      <c r="W333" s="82"/>
      <c r="X333" s="82"/>
      <c r="Y333" s="191"/>
      <c r="Z333" s="191"/>
      <c r="AA333" s="82"/>
      <c r="AB333" s="82"/>
      <c r="AC333" s="82"/>
      <c r="AD333" s="88"/>
    </row>
    <row r="334" spans="1:30" s="120" customFormat="1" ht="11.25" customHeight="1">
      <c r="A334" s="88"/>
      <c r="B334" s="82"/>
      <c r="C334" s="191"/>
      <c r="D334" s="191"/>
      <c r="E334" s="191"/>
      <c r="F334" s="191"/>
      <c r="G334" s="191"/>
      <c r="H334" s="191"/>
      <c r="I334" s="191"/>
      <c r="J334" s="191"/>
      <c r="K334" s="191"/>
      <c r="L334" s="191"/>
      <c r="M334" s="191"/>
      <c r="N334" s="191"/>
      <c r="O334" s="191"/>
      <c r="P334" s="191"/>
      <c r="Q334" s="82"/>
      <c r="R334" s="82"/>
      <c r="S334" s="82"/>
      <c r="T334" s="82"/>
      <c r="U334" s="82"/>
      <c r="V334" s="82"/>
      <c r="W334" s="82"/>
      <c r="X334" s="82"/>
      <c r="Y334" s="191"/>
      <c r="Z334" s="191"/>
      <c r="AA334" s="82"/>
      <c r="AB334" s="82"/>
      <c r="AC334" s="82"/>
      <c r="AD334" s="88"/>
    </row>
    <row r="335" spans="1:30" s="120" customFormat="1" ht="11.25" customHeight="1">
      <c r="A335" s="88"/>
      <c r="B335" s="82"/>
      <c r="C335" s="191"/>
      <c r="D335" s="191"/>
      <c r="E335" s="191"/>
      <c r="F335" s="191"/>
      <c r="G335" s="191"/>
      <c r="H335" s="191"/>
      <c r="I335" s="191"/>
      <c r="J335" s="191"/>
      <c r="K335" s="191"/>
      <c r="L335" s="191"/>
      <c r="M335" s="191"/>
      <c r="N335" s="191"/>
      <c r="O335" s="191"/>
      <c r="P335" s="191"/>
      <c r="Q335" s="82"/>
      <c r="R335" s="82"/>
      <c r="S335" s="82"/>
      <c r="T335" s="82"/>
      <c r="U335" s="82"/>
      <c r="V335" s="82"/>
      <c r="W335" s="82"/>
      <c r="X335" s="82"/>
      <c r="Y335" s="191"/>
      <c r="Z335" s="191"/>
      <c r="AA335" s="82"/>
      <c r="AB335" s="82"/>
      <c r="AC335" s="82"/>
      <c r="AD335" s="88"/>
    </row>
    <row r="336" spans="1:30" s="120" customFormat="1" ht="11.25" customHeight="1">
      <c r="A336" s="88"/>
      <c r="B336" s="82"/>
      <c r="C336" s="191"/>
      <c r="D336" s="191"/>
      <c r="E336" s="191"/>
      <c r="F336" s="191"/>
      <c r="G336" s="191"/>
      <c r="H336" s="191"/>
      <c r="I336" s="191"/>
      <c r="J336" s="191"/>
      <c r="K336" s="191"/>
      <c r="L336" s="191"/>
      <c r="M336" s="191"/>
      <c r="N336" s="191"/>
      <c r="O336" s="191"/>
      <c r="P336" s="191"/>
      <c r="Q336" s="82"/>
      <c r="R336" s="82"/>
      <c r="S336" s="82"/>
      <c r="T336" s="82"/>
      <c r="U336" s="82"/>
      <c r="V336" s="82"/>
      <c r="W336" s="82"/>
      <c r="X336" s="82"/>
      <c r="Y336" s="191"/>
      <c r="Z336" s="191"/>
      <c r="AA336" s="82"/>
      <c r="AB336" s="82"/>
      <c r="AC336" s="82"/>
      <c r="AD336" s="88"/>
    </row>
    <row r="337" spans="1:30" s="120" customFormat="1" ht="11.25" customHeight="1">
      <c r="A337" s="88"/>
      <c r="B337" s="82"/>
      <c r="C337" s="191"/>
      <c r="D337" s="191"/>
      <c r="E337" s="191"/>
      <c r="F337" s="191"/>
      <c r="G337" s="191"/>
      <c r="H337" s="191"/>
      <c r="I337" s="191"/>
      <c r="J337" s="191"/>
      <c r="K337" s="191"/>
      <c r="L337" s="191"/>
      <c r="M337" s="191"/>
      <c r="N337" s="191"/>
      <c r="O337" s="191"/>
      <c r="P337" s="191"/>
      <c r="Q337" s="82"/>
      <c r="R337" s="82"/>
      <c r="S337" s="82"/>
      <c r="T337" s="82"/>
      <c r="U337" s="82"/>
      <c r="V337" s="82"/>
      <c r="W337" s="82"/>
      <c r="X337" s="82"/>
      <c r="Y337" s="191"/>
      <c r="Z337" s="191"/>
      <c r="AA337" s="82"/>
      <c r="AB337" s="82"/>
      <c r="AC337" s="82"/>
      <c r="AD337" s="88"/>
    </row>
    <row r="338" spans="1:30" s="120" customFormat="1" ht="11.25" customHeight="1">
      <c r="A338" s="88"/>
      <c r="B338" s="82"/>
      <c r="C338" s="191"/>
      <c r="D338" s="191"/>
      <c r="E338" s="191"/>
      <c r="F338" s="191"/>
      <c r="G338" s="191"/>
      <c r="H338" s="191"/>
      <c r="I338" s="191"/>
      <c r="J338" s="191"/>
      <c r="K338" s="191"/>
      <c r="L338" s="191"/>
      <c r="M338" s="191"/>
      <c r="N338" s="191"/>
      <c r="O338" s="191"/>
      <c r="P338" s="191"/>
      <c r="Q338" s="82"/>
      <c r="R338" s="82"/>
      <c r="S338" s="82"/>
      <c r="T338" s="82"/>
      <c r="U338" s="82"/>
      <c r="V338" s="82"/>
      <c r="W338" s="82"/>
      <c r="X338" s="82"/>
      <c r="Y338" s="191"/>
      <c r="Z338" s="191"/>
      <c r="AA338" s="82"/>
      <c r="AB338" s="82"/>
      <c r="AC338" s="82"/>
      <c r="AD338" s="88"/>
    </row>
    <row r="339" spans="1:30" s="120" customFormat="1" ht="11.25" customHeight="1">
      <c r="A339" s="88"/>
      <c r="B339" s="82"/>
      <c r="C339" s="191"/>
      <c r="D339" s="191"/>
      <c r="E339" s="191"/>
      <c r="F339" s="191"/>
      <c r="G339" s="191"/>
      <c r="H339" s="191"/>
      <c r="I339" s="191"/>
      <c r="J339" s="191"/>
      <c r="K339" s="191"/>
      <c r="L339" s="191"/>
      <c r="M339" s="191"/>
      <c r="N339" s="191"/>
      <c r="O339" s="191"/>
      <c r="P339" s="191"/>
      <c r="Q339" s="82"/>
      <c r="R339" s="82"/>
      <c r="S339" s="82"/>
      <c r="T339" s="82"/>
      <c r="U339" s="82"/>
      <c r="V339" s="82"/>
      <c r="W339" s="82"/>
      <c r="X339" s="82"/>
      <c r="Y339" s="191"/>
      <c r="Z339" s="191"/>
      <c r="AA339" s="82"/>
      <c r="AB339" s="82"/>
      <c r="AC339" s="82"/>
      <c r="AD339" s="88"/>
    </row>
    <row r="340" spans="1:30" s="120" customFormat="1" ht="11.25" customHeight="1">
      <c r="A340" s="88"/>
      <c r="B340" s="82"/>
      <c r="C340" s="191"/>
      <c r="D340" s="191"/>
      <c r="E340" s="191"/>
      <c r="F340" s="191"/>
      <c r="G340" s="191"/>
      <c r="H340" s="191"/>
      <c r="I340" s="191"/>
      <c r="J340" s="191"/>
      <c r="K340" s="191"/>
      <c r="L340" s="191"/>
      <c r="M340" s="191"/>
      <c r="N340" s="191"/>
      <c r="O340" s="191"/>
      <c r="P340" s="191"/>
      <c r="Q340" s="82"/>
      <c r="R340" s="82"/>
      <c r="S340" s="82"/>
      <c r="T340" s="82"/>
      <c r="U340" s="82"/>
      <c r="V340" s="82"/>
      <c r="W340" s="82"/>
      <c r="X340" s="82"/>
      <c r="Y340" s="191"/>
      <c r="Z340" s="191"/>
      <c r="AA340" s="82"/>
      <c r="AB340" s="82"/>
      <c r="AC340" s="82"/>
      <c r="AD340" s="88"/>
    </row>
    <row r="341" spans="1:30" s="120" customFormat="1" ht="11.25" customHeight="1">
      <c r="A341" s="88"/>
      <c r="B341" s="82"/>
      <c r="C341" s="191"/>
      <c r="D341" s="191"/>
      <c r="E341" s="191"/>
      <c r="F341" s="191"/>
      <c r="G341" s="191"/>
      <c r="H341" s="191"/>
      <c r="I341" s="191"/>
      <c r="J341" s="191"/>
      <c r="K341" s="191"/>
      <c r="L341" s="191"/>
      <c r="M341" s="191"/>
      <c r="N341" s="191"/>
      <c r="O341" s="191"/>
      <c r="P341" s="191"/>
      <c r="Q341" s="82"/>
      <c r="R341" s="82"/>
      <c r="S341" s="82"/>
      <c r="T341" s="82"/>
      <c r="U341" s="82"/>
      <c r="V341" s="82"/>
      <c r="W341" s="82"/>
      <c r="X341" s="82"/>
      <c r="Y341" s="191"/>
      <c r="Z341" s="191"/>
      <c r="AA341" s="82"/>
      <c r="AB341" s="82"/>
      <c r="AC341" s="82"/>
      <c r="AD341" s="88"/>
    </row>
    <row r="342" spans="1:30" s="120" customFormat="1" ht="11.25" customHeight="1">
      <c r="A342" s="88"/>
      <c r="B342" s="82"/>
      <c r="C342" s="191"/>
      <c r="D342" s="191"/>
      <c r="E342" s="191"/>
      <c r="F342" s="191"/>
      <c r="G342" s="191"/>
      <c r="H342" s="191"/>
      <c r="I342" s="191"/>
      <c r="J342" s="191"/>
      <c r="K342" s="191"/>
      <c r="L342" s="191"/>
      <c r="M342" s="191"/>
      <c r="N342" s="191"/>
      <c r="O342" s="191"/>
      <c r="P342" s="191"/>
      <c r="Q342" s="82"/>
      <c r="R342" s="82"/>
      <c r="S342" s="82"/>
      <c r="T342" s="82"/>
      <c r="U342" s="82"/>
      <c r="V342" s="82"/>
      <c r="W342" s="82"/>
      <c r="X342" s="82"/>
      <c r="Y342" s="191"/>
      <c r="Z342" s="191"/>
      <c r="AA342" s="82"/>
      <c r="AB342" s="82"/>
      <c r="AC342" s="82"/>
      <c r="AD342" s="88"/>
    </row>
    <row r="343" spans="1:30" s="120" customFormat="1" ht="11.25" customHeight="1">
      <c r="A343" s="88"/>
      <c r="B343" s="82"/>
      <c r="C343" s="191"/>
      <c r="D343" s="191"/>
      <c r="E343" s="191"/>
      <c r="F343" s="191"/>
      <c r="G343" s="191"/>
      <c r="H343" s="191"/>
      <c r="I343" s="191"/>
      <c r="J343" s="191"/>
      <c r="K343" s="191"/>
      <c r="L343" s="191"/>
      <c r="M343" s="191"/>
      <c r="N343" s="191"/>
      <c r="O343" s="191"/>
      <c r="P343" s="191"/>
      <c r="Q343" s="82"/>
      <c r="R343" s="82"/>
      <c r="S343" s="82"/>
      <c r="T343" s="82"/>
      <c r="U343" s="82"/>
      <c r="V343" s="82"/>
      <c r="W343" s="82"/>
      <c r="X343" s="82"/>
      <c r="Y343" s="191"/>
      <c r="Z343" s="191"/>
      <c r="AA343" s="82"/>
      <c r="AB343" s="82"/>
      <c r="AC343" s="82"/>
      <c r="AD343" s="88"/>
    </row>
    <row r="344" spans="1:30" s="120" customFormat="1" ht="11.25" customHeight="1">
      <c r="A344" s="88"/>
      <c r="B344" s="82"/>
      <c r="C344" s="191"/>
      <c r="D344" s="191"/>
      <c r="E344" s="191"/>
      <c r="F344" s="191"/>
      <c r="G344" s="191"/>
      <c r="H344" s="191"/>
      <c r="I344" s="191"/>
      <c r="J344" s="191"/>
      <c r="K344" s="191"/>
      <c r="L344" s="191"/>
      <c r="M344" s="191"/>
      <c r="N344" s="191"/>
      <c r="O344" s="191"/>
      <c r="P344" s="191"/>
      <c r="Q344" s="82"/>
      <c r="R344" s="82"/>
      <c r="S344" s="82"/>
      <c r="T344" s="82"/>
      <c r="U344" s="82"/>
      <c r="V344" s="82"/>
      <c r="W344" s="82"/>
      <c r="X344" s="82"/>
      <c r="Y344" s="191"/>
      <c r="Z344" s="191"/>
      <c r="AA344" s="82"/>
      <c r="AB344" s="82"/>
      <c r="AC344" s="82"/>
      <c r="AD344" s="88"/>
    </row>
    <row r="345" spans="1:30" ht="11.25" customHeight="1">
      <c r="A345" s="88"/>
      <c r="B345" s="82"/>
      <c r="C345" s="190"/>
      <c r="D345" s="190"/>
      <c r="E345" s="190"/>
      <c r="F345" s="190"/>
      <c r="G345" s="190"/>
      <c r="H345" s="190"/>
      <c r="I345" s="190"/>
      <c r="J345" s="190"/>
      <c r="K345" s="190"/>
      <c r="L345" s="190"/>
      <c r="M345" s="190"/>
      <c r="N345" s="190"/>
      <c r="O345" s="190"/>
      <c r="P345" s="190"/>
      <c r="Q345" s="82"/>
      <c r="R345" s="82"/>
      <c r="S345" s="82"/>
      <c r="T345" s="82"/>
      <c r="U345" s="82"/>
      <c r="V345" s="82"/>
      <c r="W345" s="82"/>
      <c r="X345" s="82"/>
      <c r="Y345" s="191"/>
      <c r="Z345" s="191"/>
      <c r="AA345" s="82"/>
      <c r="AB345" s="82"/>
      <c r="AC345" s="82"/>
      <c r="AD345" s="88"/>
    </row>
    <row r="346" spans="1:30" ht="11.25" customHeight="1" thickBot="1">
      <c r="A346" s="88"/>
      <c r="B346" s="82"/>
      <c r="C346" s="190"/>
      <c r="D346" s="235" t="s">
        <v>41</v>
      </c>
      <c r="E346" s="235"/>
      <c r="F346" s="190"/>
      <c r="G346" s="190"/>
      <c r="H346" s="190"/>
      <c r="I346" s="190"/>
      <c r="J346" s="190"/>
      <c r="K346" s="190"/>
      <c r="L346" s="190"/>
      <c r="M346" s="190"/>
      <c r="N346" s="190"/>
      <c r="O346" s="190"/>
      <c r="P346" s="190"/>
      <c r="Q346" s="82"/>
      <c r="R346" s="82"/>
      <c r="S346" s="82"/>
      <c r="T346" s="82"/>
      <c r="U346" s="82"/>
      <c r="V346" s="82"/>
      <c r="W346" s="82"/>
      <c r="X346" s="82"/>
      <c r="Y346" s="191"/>
      <c r="Z346" s="191"/>
      <c r="AA346" s="82"/>
      <c r="AB346" s="82"/>
      <c r="AC346" s="82"/>
      <c r="AD346" s="88"/>
    </row>
    <row r="347" spans="1:30" ht="11.25" customHeight="1" thickBot="1" thickTop="1">
      <c r="A347" s="88"/>
      <c r="B347" s="82"/>
      <c r="C347" s="82"/>
      <c r="D347" s="235"/>
      <c r="E347" s="235"/>
      <c r="F347" s="82"/>
      <c r="G347" s="82"/>
      <c r="H347" s="82"/>
      <c r="I347" s="82"/>
      <c r="J347" s="82"/>
      <c r="K347" s="82"/>
      <c r="L347" s="82"/>
      <c r="M347" s="82"/>
      <c r="N347" s="82"/>
      <c r="O347" s="82"/>
      <c r="P347" s="82"/>
      <c r="Q347" s="82"/>
      <c r="R347" s="82"/>
      <c r="S347" s="82"/>
      <c r="T347" s="82"/>
      <c r="U347" s="82"/>
      <c r="V347" s="82"/>
      <c r="W347" s="82"/>
      <c r="X347" s="82"/>
      <c r="Y347" s="191"/>
      <c r="Z347" s="191"/>
      <c r="AA347" s="82"/>
      <c r="AB347" s="82"/>
      <c r="AC347" s="82"/>
      <c r="AD347" s="88"/>
    </row>
    <row r="348" spans="1:30" ht="11.25" customHeight="1" thickTop="1">
      <c r="A348" s="88"/>
      <c r="B348" s="82"/>
      <c r="C348" s="82"/>
      <c r="D348" s="190"/>
      <c r="E348" s="132"/>
      <c r="F348" s="82"/>
      <c r="G348" s="82"/>
      <c r="H348" s="82"/>
      <c r="I348" s="82"/>
      <c r="J348" s="82"/>
      <c r="K348" s="82"/>
      <c r="L348" s="82"/>
      <c r="M348" s="82"/>
      <c r="N348" s="82"/>
      <c r="O348" s="82"/>
      <c r="P348" s="82"/>
      <c r="Q348" s="82"/>
      <c r="R348" s="82"/>
      <c r="S348" s="82"/>
      <c r="T348" s="82"/>
      <c r="U348" s="82"/>
      <c r="V348" s="82"/>
      <c r="W348" s="82"/>
      <c r="X348" s="82"/>
      <c r="Y348" s="191"/>
      <c r="Z348" s="191"/>
      <c r="AA348" s="82"/>
      <c r="AB348" s="82"/>
      <c r="AC348" s="82"/>
      <c r="AD348" s="88"/>
    </row>
    <row r="349" spans="1:30" ht="11.25" customHeight="1">
      <c r="A349" s="88"/>
      <c r="B349" s="82"/>
      <c r="C349" s="82"/>
      <c r="D349" s="82" t="s">
        <v>317</v>
      </c>
      <c r="E349" s="132"/>
      <c r="F349" s="82"/>
      <c r="G349" s="82"/>
      <c r="H349" s="82"/>
      <c r="I349" s="82"/>
      <c r="J349" s="82"/>
      <c r="K349" s="82"/>
      <c r="L349" s="82"/>
      <c r="M349" s="82"/>
      <c r="N349" s="82"/>
      <c r="O349" s="82"/>
      <c r="P349" s="82"/>
      <c r="Q349" s="82"/>
      <c r="R349" s="82"/>
      <c r="S349" s="82"/>
      <c r="T349" s="82"/>
      <c r="U349" s="82"/>
      <c r="V349" s="82"/>
      <c r="W349" s="82"/>
      <c r="X349" s="82"/>
      <c r="Y349" s="191"/>
      <c r="Z349" s="191"/>
      <c r="AA349" s="82"/>
      <c r="AB349" s="82"/>
      <c r="AC349" s="82"/>
      <c r="AD349" s="88"/>
    </row>
    <row r="350" spans="1:30" ht="11.25" customHeight="1">
      <c r="A350" s="88"/>
      <c r="B350" s="82"/>
      <c r="C350" s="82"/>
      <c r="D350" s="82"/>
      <c r="E350" s="132"/>
      <c r="F350" s="82"/>
      <c r="G350" s="82"/>
      <c r="H350" s="82"/>
      <c r="I350" s="82"/>
      <c r="J350" s="82"/>
      <c r="K350" s="82"/>
      <c r="L350" s="82"/>
      <c r="M350" s="82"/>
      <c r="N350" s="82"/>
      <c r="O350" s="82"/>
      <c r="P350" s="82"/>
      <c r="Q350" s="82"/>
      <c r="R350" s="82"/>
      <c r="S350" s="82"/>
      <c r="T350" s="82"/>
      <c r="U350" s="82"/>
      <c r="V350" s="82"/>
      <c r="W350" s="82"/>
      <c r="X350" s="82"/>
      <c r="Y350" s="191"/>
      <c r="Z350" s="191"/>
      <c r="AA350" s="82"/>
      <c r="AB350" s="82"/>
      <c r="AC350" s="82"/>
      <c r="AD350" s="88"/>
    </row>
    <row r="351" spans="1:30" ht="11.25" customHeight="1">
      <c r="A351" s="88"/>
      <c r="B351" s="82"/>
      <c r="C351" s="82"/>
      <c r="D351" s="190"/>
      <c r="E351" s="120" t="s">
        <v>303</v>
      </c>
      <c r="F351" s="190"/>
      <c r="G351" s="82"/>
      <c r="H351" s="82"/>
      <c r="I351" s="82" t="s">
        <v>308</v>
      </c>
      <c r="J351" s="82"/>
      <c r="K351" s="82"/>
      <c r="L351" s="82"/>
      <c r="M351" s="82" t="s">
        <v>309</v>
      </c>
      <c r="N351" s="82"/>
      <c r="O351" s="82"/>
      <c r="P351" s="82"/>
      <c r="Q351" s="82"/>
      <c r="R351" s="82"/>
      <c r="S351" s="82"/>
      <c r="T351" s="82"/>
      <c r="U351" s="82"/>
      <c r="V351" s="82"/>
      <c r="W351" s="82"/>
      <c r="X351" s="82"/>
      <c r="Y351" s="191"/>
      <c r="Z351" s="191"/>
      <c r="AA351" s="82"/>
      <c r="AB351" s="82"/>
      <c r="AC351" s="82"/>
      <c r="AD351" s="88"/>
    </row>
    <row r="352" spans="1:30" ht="11.25" customHeight="1">
      <c r="A352" s="88"/>
      <c r="B352" s="82"/>
      <c r="C352" s="82"/>
      <c r="D352" s="190"/>
      <c r="E352" s="21">
        <f>INNDATA!G16</f>
        <v>0</v>
      </c>
      <c r="F352" s="82" t="s">
        <v>66</v>
      </c>
      <c r="G352" s="82"/>
      <c r="H352" s="82"/>
      <c r="I352" s="69">
        <f>'Oljeforbruk- INN'!W5</f>
        <v>211.1</v>
      </c>
      <c r="J352" s="82" t="s">
        <v>66</v>
      </c>
      <c r="K352" s="82"/>
      <c r="L352" s="82"/>
      <c r="M352" s="69">
        <f>E352-I352</f>
        <v>-211.1</v>
      </c>
      <c r="N352" s="82" t="s">
        <v>19</v>
      </c>
      <c r="O352" s="39">
        <f>_xlfn.IFERROR((E352-I352)/I352,"")</f>
        <v>-1</v>
      </c>
      <c r="P352" s="82"/>
      <c r="Q352" s="82"/>
      <c r="R352" s="82"/>
      <c r="S352" s="82"/>
      <c r="T352" s="82"/>
      <c r="U352" s="82"/>
      <c r="V352" s="82"/>
      <c r="W352" s="82"/>
      <c r="X352" s="82"/>
      <c r="Y352" s="191"/>
      <c r="Z352" s="191"/>
      <c r="AA352" s="82"/>
      <c r="AB352" s="82"/>
      <c r="AC352" s="82"/>
      <c r="AD352" s="88"/>
    </row>
    <row r="353" spans="1:30" ht="11.25" customHeight="1">
      <c r="A353" s="88"/>
      <c r="B353" s="82"/>
      <c r="C353" s="82"/>
      <c r="D353" s="190"/>
      <c r="E353" s="132"/>
      <c r="F353" s="120"/>
      <c r="G353" s="82"/>
      <c r="H353" s="82"/>
      <c r="I353" s="120"/>
      <c r="J353" s="82"/>
      <c r="K353" s="82"/>
      <c r="L353" s="82"/>
      <c r="M353" s="82"/>
      <c r="N353" s="82"/>
      <c r="O353" s="82"/>
      <c r="P353" s="82"/>
      <c r="Q353" s="82"/>
      <c r="R353" s="82"/>
      <c r="S353" s="82"/>
      <c r="T353" s="82"/>
      <c r="U353" s="82"/>
      <c r="V353" s="82"/>
      <c r="W353" s="82"/>
      <c r="X353" s="82"/>
      <c r="Y353" s="191"/>
      <c r="Z353" s="191"/>
      <c r="AA353" s="82"/>
      <c r="AB353" s="82"/>
      <c r="AC353" s="82"/>
      <c r="AD353" s="88"/>
    </row>
    <row r="354" spans="1:30" ht="11.25" customHeight="1">
      <c r="A354" s="88"/>
      <c r="B354" s="82"/>
      <c r="C354" s="82"/>
      <c r="D354" s="82" t="s">
        <v>318</v>
      </c>
      <c r="E354" s="132"/>
      <c r="F354" s="82"/>
      <c r="G354" s="82"/>
      <c r="H354" s="82"/>
      <c r="I354" s="82"/>
      <c r="J354" s="82"/>
      <c r="K354" s="82"/>
      <c r="L354" s="82"/>
      <c r="M354" s="82"/>
      <c r="N354" s="82"/>
      <c r="O354" s="82"/>
      <c r="P354" s="82"/>
      <c r="Q354" s="82"/>
      <c r="R354" s="82"/>
      <c r="S354" s="82"/>
      <c r="T354" s="82"/>
      <c r="U354" s="82"/>
      <c r="V354" s="82"/>
      <c r="W354" s="82"/>
      <c r="X354" s="82"/>
      <c r="Y354" s="191"/>
      <c r="Z354" s="191"/>
      <c r="AA354" s="82"/>
      <c r="AB354" s="82"/>
      <c r="AC354" s="82"/>
      <c r="AD354" s="88"/>
    </row>
    <row r="355" spans="1:30" ht="11.25" customHeight="1">
      <c r="A355" s="88"/>
      <c r="B355" s="82"/>
      <c r="C355" s="82"/>
      <c r="D355" s="82"/>
      <c r="E355" s="82"/>
      <c r="F355" s="82"/>
      <c r="G355" s="82"/>
      <c r="H355" s="82"/>
      <c r="I355" s="82"/>
      <c r="J355" s="82"/>
      <c r="K355" s="120"/>
      <c r="L355" s="82"/>
      <c r="M355" s="82"/>
      <c r="N355" s="82"/>
      <c r="O355" s="82"/>
      <c r="P355" s="82"/>
      <c r="Q355" s="82"/>
      <c r="R355" s="82"/>
      <c r="S355" s="82"/>
      <c r="T355" s="82"/>
      <c r="U355" s="82"/>
      <c r="V355" s="82"/>
      <c r="W355" s="82"/>
      <c r="X355" s="82"/>
      <c r="Y355" s="191"/>
      <c r="Z355" s="191"/>
      <c r="AA355" s="82"/>
      <c r="AB355" s="82"/>
      <c r="AC355" s="82"/>
      <c r="AD355" s="88"/>
    </row>
    <row r="356" spans="1:30" ht="11.25" customHeight="1">
      <c r="A356" s="88"/>
      <c r="B356" s="82"/>
      <c r="C356" s="82"/>
      <c r="D356" s="82"/>
      <c r="E356" s="82" t="s">
        <v>303</v>
      </c>
      <c r="F356" s="82"/>
      <c r="G356" s="82"/>
      <c r="H356" s="82"/>
      <c r="I356" s="82" t="s">
        <v>308</v>
      </c>
      <c r="J356" s="82"/>
      <c r="K356" s="130"/>
      <c r="L356" s="82"/>
      <c r="M356" s="82" t="s">
        <v>302</v>
      </c>
      <c r="N356" s="82"/>
      <c r="O356" s="82"/>
      <c r="P356" s="82"/>
      <c r="Q356" s="82"/>
      <c r="R356" s="82"/>
      <c r="S356" s="82"/>
      <c r="T356" s="82"/>
      <c r="U356" s="82"/>
      <c r="V356" s="82"/>
      <c r="W356" s="82"/>
      <c r="X356" s="82"/>
      <c r="Y356" s="191"/>
      <c r="Z356" s="191"/>
      <c r="AA356" s="82"/>
      <c r="AB356" s="82"/>
      <c r="AC356" s="82"/>
      <c r="AD356" s="88"/>
    </row>
    <row r="357" spans="1:30" ht="11.25" customHeight="1">
      <c r="A357" s="88"/>
      <c r="B357" s="82"/>
      <c r="C357" s="82"/>
      <c r="D357" s="82"/>
      <c r="E357" s="82" t="s">
        <v>306</v>
      </c>
      <c r="F357" s="119" t="s">
        <v>57</v>
      </c>
      <c r="G357" s="82" t="s">
        <v>301</v>
      </c>
      <c r="H357" s="82"/>
      <c r="I357" s="82" t="s">
        <v>306</v>
      </c>
      <c r="J357" s="119" t="s">
        <v>57</v>
      </c>
      <c r="K357" s="82" t="s">
        <v>301</v>
      </c>
      <c r="L357" s="82"/>
      <c r="M357" s="82" t="s">
        <v>306</v>
      </c>
      <c r="N357" s="119" t="s">
        <v>57</v>
      </c>
      <c r="O357" s="82" t="s">
        <v>301</v>
      </c>
      <c r="P357" s="82"/>
      <c r="Q357" s="82"/>
      <c r="R357" s="82"/>
      <c r="S357" s="82"/>
      <c r="T357" s="82"/>
      <c r="U357" s="82"/>
      <c r="V357" s="82"/>
      <c r="W357" s="82"/>
      <c r="X357" s="82"/>
      <c r="Y357" s="191"/>
      <c r="Z357" s="191"/>
      <c r="AA357" s="82"/>
      <c r="AB357" s="82"/>
      <c r="AC357" s="82"/>
      <c r="AD357" s="88"/>
    </row>
    <row r="358" spans="1:30" ht="11.25" customHeight="1">
      <c r="A358" s="88"/>
      <c r="B358" s="82"/>
      <c r="C358" s="82"/>
      <c r="D358" s="82" t="s">
        <v>0</v>
      </c>
      <c r="E358" s="40" t="str">
        <f>UTDATA!H19</f>
        <v/>
      </c>
      <c r="F358" s="39" t="str">
        <f>_xlfn.IFERROR(E358/E363,"")</f>
        <v/>
      </c>
      <c r="G358" s="182" t="str">
        <f>_xlfn.IFERROR(E358*INNDATA!C28,"")</f>
        <v/>
      </c>
      <c r="H358" s="82"/>
      <c r="I358" s="40">
        <f>'Oljeforbruk- INN'!Q5</f>
        <v>725</v>
      </c>
      <c r="J358" s="39">
        <f>I358/I363</f>
        <v>0.4492223805688085</v>
      </c>
      <c r="K358" s="182">
        <f>I358*INNDATA!C28</f>
        <v>0</v>
      </c>
      <c r="L358" s="82"/>
      <c r="M358" s="40" t="str">
        <f aca="true" t="shared" si="6" ref="M358:M363">_xlfn.IFERROR(E358-I358,"")</f>
        <v/>
      </c>
      <c r="N358" s="39" t="str">
        <f>_xlfn.IFERROR((E358-I358)/I358,"")</f>
        <v/>
      </c>
      <c r="O358" s="182" t="str">
        <f>_xlfn.IFERROR(M358*INNDATA!C28,"")</f>
        <v/>
      </c>
      <c r="P358" s="82"/>
      <c r="Q358" s="82"/>
      <c r="R358" s="82"/>
      <c r="S358" s="82"/>
      <c r="T358" s="82"/>
      <c r="U358" s="82"/>
      <c r="V358" s="82"/>
      <c r="W358" s="82"/>
      <c r="X358" s="82"/>
      <c r="Y358" s="191"/>
      <c r="Z358" s="191"/>
      <c r="AA358" s="82"/>
      <c r="AB358" s="82"/>
      <c r="AC358" s="82"/>
      <c r="AD358" s="88"/>
    </row>
    <row r="359" spans="1:30" ht="11.25" customHeight="1">
      <c r="A359" s="88"/>
      <c r="B359" s="82"/>
      <c r="C359" s="82"/>
      <c r="D359" s="82" t="s">
        <v>3</v>
      </c>
      <c r="E359" s="40" t="str">
        <f>UTDATA!H21</f>
        <v/>
      </c>
      <c r="F359" s="39" t="str">
        <f>_xlfn.IFERROR(E359/E363,"")</f>
        <v/>
      </c>
      <c r="G359" s="182" t="str">
        <f>_xlfn.IFERROR(E359*INNDATA!C28,"")</f>
        <v/>
      </c>
      <c r="H359" s="82"/>
      <c r="I359" s="40">
        <f>'Oljeforbruk- INN'!R5</f>
        <v>578.4</v>
      </c>
      <c r="J359" s="39">
        <f>I359/I363</f>
        <v>0.35838651713241215</v>
      </c>
      <c r="K359" s="182">
        <f>I359*INNDATA!C28</f>
        <v>0</v>
      </c>
      <c r="L359" s="82"/>
      <c r="M359" s="40" t="str">
        <f t="shared" si="6"/>
        <v/>
      </c>
      <c r="N359" s="39" t="str">
        <f>_xlfn.IFERROR((E359-I359)/I359,"")</f>
        <v/>
      </c>
      <c r="O359" s="182" t="str">
        <f>_xlfn.IFERROR(M359*INNDATA!C28,"")</f>
        <v/>
      </c>
      <c r="P359" s="82"/>
      <c r="Q359" s="82"/>
      <c r="R359" s="82"/>
      <c r="S359" s="82"/>
      <c r="T359" s="82"/>
      <c r="U359" s="82"/>
      <c r="V359" s="82"/>
      <c r="W359" s="82"/>
      <c r="X359" s="82"/>
      <c r="Y359" s="191"/>
      <c r="Z359" s="191"/>
      <c r="AA359" s="82"/>
      <c r="AB359" s="82"/>
      <c r="AC359" s="82"/>
      <c r="AD359" s="88"/>
    </row>
    <row r="360" spans="1:30" ht="11.25" customHeight="1">
      <c r="A360" s="88"/>
      <c r="B360" s="82"/>
      <c r="C360" s="82"/>
      <c r="D360" s="82" t="s">
        <v>4</v>
      </c>
      <c r="E360" s="40" t="str">
        <f>UTDATA!H23</f>
        <v/>
      </c>
      <c r="F360" s="39" t="str">
        <f>_xlfn.IFERROR(E360/E363,"")</f>
        <v/>
      </c>
      <c r="G360" s="182" t="str">
        <f>_xlfn.IFERROR(E360*INNDATA!C28,"")</f>
        <v/>
      </c>
      <c r="H360" s="82"/>
      <c r="I360" s="40">
        <f>'Oljeforbruk- INN'!S5</f>
        <v>301.8</v>
      </c>
      <c r="J360" s="39">
        <f>I360/I363</f>
        <v>0.18700043373195366</v>
      </c>
      <c r="K360" s="182">
        <f>I360*INNDATA!C28</f>
        <v>0</v>
      </c>
      <c r="L360" s="82"/>
      <c r="M360" s="40" t="str">
        <f t="shared" si="6"/>
        <v/>
      </c>
      <c r="N360" s="39" t="str">
        <f>_xlfn.IFERROR((E360-I360)/I360,"")</f>
        <v/>
      </c>
      <c r="O360" s="182" t="str">
        <f>_xlfn.IFERROR(M360*INNDATA!C28,"")</f>
        <v/>
      </c>
      <c r="P360" s="82"/>
      <c r="Q360" s="82"/>
      <c r="R360" s="82"/>
      <c r="S360" s="82"/>
      <c r="T360" s="82"/>
      <c r="U360" s="82"/>
      <c r="V360" s="82"/>
      <c r="W360" s="82"/>
      <c r="X360" s="82"/>
      <c r="Y360" s="191"/>
      <c r="Z360" s="191"/>
      <c r="AA360" s="82"/>
      <c r="AB360" s="82"/>
      <c r="AC360" s="82"/>
      <c r="AD360" s="88"/>
    </row>
    <row r="361" spans="1:30" ht="11.25" customHeight="1">
      <c r="A361" s="88"/>
      <c r="B361" s="82"/>
      <c r="C361" s="82"/>
      <c r="D361" s="82" t="s">
        <v>5</v>
      </c>
      <c r="E361" s="40" t="str">
        <f>UTDATA!H25</f>
        <v/>
      </c>
      <c r="F361" s="39" t="str">
        <f>_xlfn.IFERROR(E361/E363,"")</f>
        <v/>
      </c>
      <c r="G361" s="182" t="str">
        <f>_xlfn.IFERROR(E361*INNDATA!C28,"")</f>
        <v/>
      </c>
      <c r="H361" s="82"/>
      <c r="I361" s="40">
        <f>'Oljeforbruk- INN'!T5</f>
        <v>7</v>
      </c>
      <c r="J361" s="39">
        <f>I361/I363</f>
        <v>0.004337319536526427</v>
      </c>
      <c r="K361" s="182">
        <f>I361*INNDATA!C28</f>
        <v>0</v>
      </c>
      <c r="L361" s="82"/>
      <c r="M361" s="40" t="str">
        <f t="shared" si="6"/>
        <v/>
      </c>
      <c r="N361" s="39" t="str">
        <f>_xlfn.IFERROR((E361-I361)/I361,"")</f>
        <v/>
      </c>
      <c r="O361" s="182" t="str">
        <f>_xlfn.IFERROR(M361*INNDATA!C28,"")</f>
        <v/>
      </c>
      <c r="P361" s="82"/>
      <c r="Q361" s="82"/>
      <c r="R361" s="82"/>
      <c r="S361" s="82"/>
      <c r="T361" s="82"/>
      <c r="U361" s="82"/>
      <c r="V361" s="82"/>
      <c r="W361" s="82"/>
      <c r="X361" s="82"/>
      <c r="Y361" s="191"/>
      <c r="Z361" s="191"/>
      <c r="AA361" s="82"/>
      <c r="AB361" s="82"/>
      <c r="AC361" s="82"/>
      <c r="AD361" s="88"/>
    </row>
    <row r="362" spans="1:30" ht="11.25" customHeight="1">
      <c r="A362" s="88"/>
      <c r="B362" s="82"/>
      <c r="C362" s="82"/>
      <c r="D362" s="82" t="s">
        <v>56</v>
      </c>
      <c r="E362" s="40" t="str">
        <f>UTDATA!H27</f>
        <v/>
      </c>
      <c r="F362" s="39" t="str">
        <f>_xlfn.IFERROR(E362/E363,"")</f>
        <v/>
      </c>
      <c r="G362" s="182" t="str">
        <f>_xlfn.IFERROR(E362*INNDATA!C28,"")</f>
        <v/>
      </c>
      <c r="H362" s="82"/>
      <c r="I362" s="40">
        <f>'Oljeforbruk- INN'!U5</f>
        <v>1.7</v>
      </c>
      <c r="J362" s="39">
        <f>I362/I363</f>
        <v>0.0010533490302992749</v>
      </c>
      <c r="K362" s="182">
        <f>I362*INNDATA!C28</f>
        <v>0</v>
      </c>
      <c r="L362" s="82"/>
      <c r="M362" s="40" t="str">
        <f t="shared" si="6"/>
        <v/>
      </c>
      <c r="N362" s="39" t="str">
        <f>_xlfn.IFERROR((E362-I362)/I362,"")</f>
        <v/>
      </c>
      <c r="O362" s="182" t="str">
        <f>_xlfn.IFERROR(M362*INNDATA!C28,"")</f>
        <v/>
      </c>
      <c r="P362" s="82"/>
      <c r="Q362" s="82"/>
      <c r="R362" s="82"/>
      <c r="S362" s="82"/>
      <c r="T362" s="82"/>
      <c r="U362" s="82"/>
      <c r="V362" s="82"/>
      <c r="W362" s="82"/>
      <c r="X362" s="82"/>
      <c r="Y362" s="191"/>
      <c r="Z362" s="191"/>
      <c r="AA362" s="82"/>
      <c r="AB362" s="82"/>
      <c r="AC362" s="82"/>
      <c r="AD362" s="88"/>
    </row>
    <row r="363" spans="1:30" ht="11.25" customHeight="1">
      <c r="A363" s="88"/>
      <c r="B363" s="82"/>
      <c r="C363" s="82"/>
      <c r="D363" s="82" t="s">
        <v>305</v>
      </c>
      <c r="E363" s="40" t="str">
        <f>UTDATA!H29</f>
        <v/>
      </c>
      <c r="F363" s="190"/>
      <c r="G363" s="182" t="str">
        <f>_xlfn.IFERROR(E363*INNDATA!C28,"")</f>
        <v/>
      </c>
      <c r="H363" s="82"/>
      <c r="I363" s="40">
        <f>'Oljeforbruk- INN'!V5</f>
        <v>1613.9</v>
      </c>
      <c r="J363" s="190"/>
      <c r="K363" s="182">
        <f>I363*INNDATA!C28</f>
        <v>0</v>
      </c>
      <c r="L363" s="82"/>
      <c r="M363" s="40" t="str">
        <f t="shared" si="6"/>
        <v/>
      </c>
      <c r="N363" s="190"/>
      <c r="O363" s="182" t="str">
        <f>_xlfn.IFERROR(M363*INNDATA!C28,"")</f>
        <v/>
      </c>
      <c r="P363" s="82"/>
      <c r="Q363" s="82"/>
      <c r="R363" s="82"/>
      <c r="S363" s="82"/>
      <c r="T363" s="82"/>
      <c r="U363" s="82"/>
      <c r="V363" s="82"/>
      <c r="W363" s="82"/>
      <c r="X363" s="82"/>
      <c r="Y363" s="191"/>
      <c r="Z363" s="191"/>
      <c r="AA363" s="82"/>
      <c r="AB363" s="82"/>
      <c r="AC363" s="82"/>
      <c r="AD363" s="88"/>
    </row>
    <row r="364" spans="1:30" ht="11.25" customHeight="1">
      <c r="A364" s="88"/>
      <c r="B364" s="82"/>
      <c r="C364" s="82"/>
      <c r="D364" s="82"/>
      <c r="E364" s="82"/>
      <c r="F364" s="82"/>
      <c r="G364" s="82"/>
      <c r="H364" s="82"/>
      <c r="I364" s="82"/>
      <c r="J364" s="82"/>
      <c r="K364" s="82"/>
      <c r="L364" s="82"/>
      <c r="M364" s="82"/>
      <c r="N364" s="82"/>
      <c r="O364" s="82"/>
      <c r="P364" s="82"/>
      <c r="Q364" s="82"/>
      <c r="R364" s="82"/>
      <c r="S364" s="82"/>
      <c r="T364" s="82"/>
      <c r="U364" s="82"/>
      <c r="V364" s="82"/>
      <c r="W364" s="82"/>
      <c r="X364" s="82"/>
      <c r="Y364" s="191"/>
      <c r="Z364" s="191"/>
      <c r="AA364" s="82"/>
      <c r="AB364" s="82"/>
      <c r="AC364" s="82"/>
      <c r="AD364" s="88"/>
    </row>
    <row r="365" spans="1:30" ht="11.25" customHeight="1">
      <c r="A365" s="88"/>
      <c r="B365" s="82"/>
      <c r="C365" s="82"/>
      <c r="D365" s="82" t="s">
        <v>319</v>
      </c>
      <c r="E365" s="82"/>
      <c r="F365" s="82"/>
      <c r="G365" s="82"/>
      <c r="H365" s="82"/>
      <c r="I365" s="82"/>
      <c r="J365" s="194"/>
      <c r="K365" s="82"/>
      <c r="L365" s="82"/>
      <c r="M365" s="82"/>
      <c r="N365" s="82"/>
      <c r="O365" s="82"/>
      <c r="P365" s="82"/>
      <c r="Q365" s="82"/>
      <c r="R365" s="82"/>
      <c r="S365" s="82"/>
      <c r="T365" s="82"/>
      <c r="U365" s="82"/>
      <c r="V365" s="82"/>
      <c r="W365" s="82"/>
      <c r="X365" s="82"/>
      <c r="Y365" s="191"/>
      <c r="Z365" s="191"/>
      <c r="AA365" s="82"/>
      <c r="AB365" s="82"/>
      <c r="AC365" s="82"/>
      <c r="AD365" s="88"/>
    </row>
    <row r="366" spans="1:30" ht="11.25" customHeight="1">
      <c r="A366" s="88"/>
      <c r="B366" s="82"/>
      <c r="C366" s="82"/>
      <c r="D366" s="82"/>
      <c r="E366" s="82"/>
      <c r="F366" s="82"/>
      <c r="G366" s="82"/>
      <c r="H366" s="82"/>
      <c r="I366" s="82"/>
      <c r="J366" s="82"/>
      <c r="K366" s="82"/>
      <c r="L366" s="82"/>
      <c r="M366" s="82"/>
      <c r="N366" s="82"/>
      <c r="O366" s="82"/>
      <c r="P366" s="82"/>
      <c r="Q366" s="82"/>
      <c r="R366" s="82"/>
      <c r="S366" s="82"/>
      <c r="T366" s="82"/>
      <c r="U366" s="82"/>
      <c r="V366" s="82"/>
      <c r="W366" s="82"/>
      <c r="X366" s="82"/>
      <c r="Y366" s="191"/>
      <c r="Z366" s="191"/>
      <c r="AA366" s="82"/>
      <c r="AB366" s="82"/>
      <c r="AC366" s="82"/>
      <c r="AD366" s="88"/>
    </row>
    <row r="367" spans="1:30" ht="11.25" customHeight="1">
      <c r="A367" s="88"/>
      <c r="B367" s="82"/>
      <c r="C367" s="82"/>
      <c r="D367" s="82"/>
      <c r="E367" s="82" t="s">
        <v>303</v>
      </c>
      <c r="F367" s="82"/>
      <c r="G367" s="82"/>
      <c r="H367" s="82"/>
      <c r="I367" s="82" t="s">
        <v>308</v>
      </c>
      <c r="J367" s="82"/>
      <c r="K367" s="82"/>
      <c r="L367" s="82"/>
      <c r="M367" s="82" t="s">
        <v>302</v>
      </c>
      <c r="N367" s="82"/>
      <c r="O367" s="82"/>
      <c r="P367" s="82"/>
      <c r="Q367" s="82"/>
      <c r="R367" s="82"/>
      <c r="S367" s="82"/>
      <c r="T367" s="82"/>
      <c r="U367" s="82"/>
      <c r="V367" s="82"/>
      <c r="W367" s="82"/>
      <c r="X367" s="82"/>
      <c r="Y367" s="191"/>
      <c r="Z367" s="191"/>
      <c r="AA367" s="82"/>
      <c r="AB367" s="82"/>
      <c r="AC367" s="82"/>
      <c r="AD367" s="88"/>
    </row>
    <row r="368" spans="1:30" ht="11.25" customHeight="1">
      <c r="A368" s="88"/>
      <c r="B368" s="82"/>
      <c r="C368" s="82"/>
      <c r="D368" s="82"/>
      <c r="E368" s="82" t="s">
        <v>306</v>
      </c>
      <c r="F368" s="119" t="s">
        <v>57</v>
      </c>
      <c r="G368" s="82" t="s">
        <v>301</v>
      </c>
      <c r="H368" s="82"/>
      <c r="I368" s="82" t="s">
        <v>306</v>
      </c>
      <c r="J368" s="119" t="s">
        <v>57</v>
      </c>
      <c r="K368" s="82" t="s">
        <v>301</v>
      </c>
      <c r="L368" s="82"/>
      <c r="M368" s="82" t="s">
        <v>306</v>
      </c>
      <c r="N368" s="119" t="s">
        <v>57</v>
      </c>
      <c r="O368" s="82" t="s">
        <v>301</v>
      </c>
      <c r="P368" s="82"/>
      <c r="Q368" s="82"/>
      <c r="R368" s="82"/>
      <c r="S368" s="82"/>
      <c r="T368" s="82"/>
      <c r="U368" s="82"/>
      <c r="V368" s="82"/>
      <c r="W368" s="82"/>
      <c r="X368" s="82"/>
      <c r="Y368" s="191"/>
      <c r="Z368" s="191"/>
      <c r="AA368" s="82"/>
      <c r="AB368" s="82"/>
      <c r="AC368" s="82"/>
      <c r="AD368" s="88"/>
    </row>
    <row r="369" spans="1:30" ht="11.25" customHeight="1">
      <c r="A369" s="88"/>
      <c r="B369" s="82"/>
      <c r="C369" s="82"/>
      <c r="D369" s="82" t="s">
        <v>7</v>
      </c>
      <c r="E369" s="40" t="str">
        <f>UTDATA!H678</f>
        <v/>
      </c>
      <c r="F369" s="39" t="str">
        <f>_xlfn.IFERROR(E369/E376,"")</f>
        <v/>
      </c>
      <c r="G369" s="182" t="str">
        <f>_xlfn.IFERROR(E369*INNDATA!C28,"")</f>
        <v/>
      </c>
      <c r="H369" s="82"/>
      <c r="I369" s="40">
        <f>'Oljeforbruk- UT'!U5</f>
        <v>602.7</v>
      </c>
      <c r="J369" s="39">
        <f>I369/I376</f>
        <v>0.3722208498023716</v>
      </c>
      <c r="K369" s="182">
        <f>I369*INNDATA!C110</f>
        <v>0</v>
      </c>
      <c r="L369" s="82"/>
      <c r="M369" s="40" t="str">
        <f aca="true" t="shared" si="7" ref="M369:M376">_xlfn.IFERROR(E369-I369,"")</f>
        <v/>
      </c>
      <c r="N369" s="39" t="str">
        <f aca="true" t="shared" si="8" ref="N369:N375">_xlfn.IFERROR((E369-I369)/I369,"")</f>
        <v/>
      </c>
      <c r="O369" s="182" t="str">
        <f>_xlfn.IFERROR(M369*INNDATA!C28,"")</f>
        <v/>
      </c>
      <c r="P369" s="82"/>
      <c r="Q369" s="82"/>
      <c r="R369" s="82"/>
      <c r="S369" s="82"/>
      <c r="T369" s="82"/>
      <c r="U369" s="82"/>
      <c r="V369" s="82"/>
      <c r="W369" s="82"/>
      <c r="X369" s="82"/>
      <c r="Y369" s="191"/>
      <c r="Z369" s="191"/>
      <c r="AA369" s="82"/>
      <c r="AB369" s="82"/>
      <c r="AC369" s="82"/>
      <c r="AD369" s="88"/>
    </row>
    <row r="370" spans="1:30" ht="11.25" customHeight="1">
      <c r="A370" s="88"/>
      <c r="B370" s="82"/>
      <c r="C370" s="82"/>
      <c r="D370" s="82" t="s">
        <v>8</v>
      </c>
      <c r="E370" s="40" t="str">
        <f>UTDATA!H680</f>
        <v/>
      </c>
      <c r="F370" s="39" t="str">
        <f>_xlfn.IFERROR(E370/E376,"")</f>
        <v/>
      </c>
      <c r="G370" s="182" t="str">
        <f>_xlfn.IFERROR(E370*INNDATA!C28,"")</f>
        <v/>
      </c>
      <c r="H370" s="82"/>
      <c r="I370" s="40">
        <f>'Oljeforbruk- UT'!V5</f>
        <v>74.5</v>
      </c>
      <c r="J370" s="39">
        <f>I370/I376</f>
        <v>0.046010375494071144</v>
      </c>
      <c r="K370" s="182">
        <f>I370*INNDATA!C110</f>
        <v>0</v>
      </c>
      <c r="L370" s="82"/>
      <c r="M370" s="40" t="str">
        <f t="shared" si="7"/>
        <v/>
      </c>
      <c r="N370" s="39" t="str">
        <f t="shared" si="8"/>
        <v/>
      </c>
      <c r="O370" s="182" t="str">
        <f>_xlfn.IFERROR(M370*INNDATA!C28,"")</f>
        <v/>
      </c>
      <c r="P370" s="82"/>
      <c r="Q370" s="82"/>
      <c r="R370" s="82"/>
      <c r="S370" s="82"/>
      <c r="T370" s="82"/>
      <c r="U370" s="82"/>
      <c r="V370" s="82"/>
      <c r="W370" s="82"/>
      <c r="X370" s="82"/>
      <c r="Y370" s="191"/>
      <c r="Z370" s="191"/>
      <c r="AA370" s="82"/>
      <c r="AB370" s="82"/>
      <c r="AC370" s="82"/>
      <c r="AD370" s="88"/>
    </row>
    <row r="371" spans="1:30" ht="11.25" customHeight="1">
      <c r="A371" s="88"/>
      <c r="B371" s="82"/>
      <c r="C371" s="82"/>
      <c r="D371" s="82" t="s">
        <v>9</v>
      </c>
      <c r="E371" s="40" t="str">
        <f>UTDATA!H682</f>
        <v/>
      </c>
      <c r="F371" s="39" t="str">
        <f>_xlfn.IFERROR(E371/E376,"")</f>
        <v/>
      </c>
      <c r="G371" s="182" t="str">
        <f>_xlfn.IFERROR(E371*INNDATA!C28,"")</f>
        <v/>
      </c>
      <c r="H371" s="82"/>
      <c r="I371" s="40">
        <f>'Oljeforbruk- UT'!W5</f>
        <v>45.8</v>
      </c>
      <c r="J371" s="39">
        <f>I371/I376</f>
        <v>0.02828557312252964</v>
      </c>
      <c r="K371" s="182">
        <f>I371*INNDATA!C110</f>
        <v>0</v>
      </c>
      <c r="L371" s="82"/>
      <c r="M371" s="40" t="str">
        <f t="shared" si="7"/>
        <v/>
      </c>
      <c r="N371" s="39" t="str">
        <f t="shared" si="8"/>
        <v/>
      </c>
      <c r="O371" s="182" t="str">
        <f>_xlfn.IFERROR(M371*INNDATA!C28,"")</f>
        <v/>
      </c>
      <c r="P371" s="82"/>
      <c r="Q371" s="82"/>
      <c r="R371" s="82"/>
      <c r="S371" s="82"/>
      <c r="T371" s="82"/>
      <c r="U371" s="82"/>
      <c r="V371" s="82"/>
      <c r="W371" s="82"/>
      <c r="X371" s="82"/>
      <c r="Y371" s="191"/>
      <c r="Z371" s="191"/>
      <c r="AA371" s="82"/>
      <c r="AB371" s="82"/>
      <c r="AC371" s="82"/>
      <c r="AD371" s="88"/>
    </row>
    <row r="372" spans="1:30" ht="11.25" customHeight="1">
      <c r="A372" s="88"/>
      <c r="B372" s="82"/>
      <c r="C372" s="82"/>
      <c r="D372" s="82" t="s">
        <v>10</v>
      </c>
      <c r="E372" s="40" t="str">
        <f>UTDATA!H686</f>
        <v/>
      </c>
      <c r="F372" s="39" t="str">
        <f>_xlfn.IFERROR(E372/E376,"")</f>
        <v/>
      </c>
      <c r="G372" s="182" t="str">
        <f>_xlfn.IFERROR(E372*INNDATA!C28,"")</f>
        <v/>
      </c>
      <c r="H372" s="82"/>
      <c r="I372" s="40">
        <f>'Oljeforbruk- UT'!X5</f>
        <v>68.2</v>
      </c>
      <c r="J372" s="39">
        <f>I372/I376</f>
        <v>0.042119565217391304</v>
      </c>
      <c r="K372" s="182">
        <f>I372*INNDATA!C110</f>
        <v>0</v>
      </c>
      <c r="L372" s="82"/>
      <c r="M372" s="40" t="str">
        <f t="shared" si="7"/>
        <v/>
      </c>
      <c r="N372" s="39" t="str">
        <f t="shared" si="8"/>
        <v/>
      </c>
      <c r="O372" s="182" t="str">
        <f>_xlfn.IFERROR(M372*INNDATA!C28,"")</f>
        <v/>
      </c>
      <c r="P372" s="82"/>
      <c r="Q372" s="82"/>
      <c r="R372" s="82"/>
      <c r="S372" s="82"/>
      <c r="T372" s="82"/>
      <c r="U372" s="82"/>
      <c r="V372" s="82"/>
      <c r="W372" s="82"/>
      <c r="X372" s="82"/>
      <c r="Y372" s="191"/>
      <c r="Z372" s="191"/>
      <c r="AA372" s="82"/>
      <c r="AB372" s="82"/>
      <c r="AC372" s="82"/>
      <c r="AD372" s="88"/>
    </row>
    <row r="373" spans="1:30" ht="11.25" customHeight="1">
      <c r="A373" s="88"/>
      <c r="B373" s="82"/>
      <c r="C373" s="82"/>
      <c r="D373" s="82" t="s">
        <v>11</v>
      </c>
      <c r="E373" s="40" t="str">
        <f>UTDATA!H684</f>
        <v/>
      </c>
      <c r="F373" s="39" t="str">
        <f>_xlfn.IFERROR(E373/E376,"")</f>
        <v/>
      </c>
      <c r="G373" s="182" t="str">
        <f>_xlfn.IFERROR(E373*INNDATA!C28,"")</f>
        <v/>
      </c>
      <c r="H373" s="82"/>
      <c r="I373" s="40">
        <f>'Oljeforbruk- UT'!Y5</f>
        <v>428.4</v>
      </c>
      <c r="J373" s="39">
        <f>I373/I376</f>
        <v>0.26457509881422925</v>
      </c>
      <c r="K373" s="182">
        <f>I373*INNDATA!C110</f>
        <v>0</v>
      </c>
      <c r="L373" s="82"/>
      <c r="M373" s="40" t="str">
        <f t="shared" si="7"/>
        <v/>
      </c>
      <c r="N373" s="39" t="str">
        <f t="shared" si="8"/>
        <v/>
      </c>
      <c r="O373" s="182" t="str">
        <f>_xlfn.IFERROR(M373*INNDATA!C28,"")</f>
        <v/>
      </c>
      <c r="P373" s="82"/>
      <c r="Q373" s="82"/>
      <c r="R373" s="82"/>
      <c r="S373" s="82"/>
      <c r="T373" s="82"/>
      <c r="U373" s="82"/>
      <c r="V373" s="82"/>
      <c r="W373" s="82"/>
      <c r="X373" s="82"/>
      <c r="Y373" s="191"/>
      <c r="Z373" s="191"/>
      <c r="AA373" s="82"/>
      <c r="AB373" s="82"/>
      <c r="AC373" s="82"/>
      <c r="AD373" s="88"/>
    </row>
    <row r="374" spans="1:30" ht="11.25" customHeight="1">
      <c r="A374" s="88"/>
      <c r="B374" s="82"/>
      <c r="C374" s="82"/>
      <c r="D374" s="82" t="s">
        <v>12</v>
      </c>
      <c r="E374" s="40" t="str">
        <f>UTDATA!H688</f>
        <v/>
      </c>
      <c r="F374" s="39" t="str">
        <f>_xlfn.IFERROR(E374/E376,"")</f>
        <v/>
      </c>
      <c r="G374" s="182" t="str">
        <f>_xlfn.IFERROR(E374*INNDATA!C28,"")</f>
        <v/>
      </c>
      <c r="H374" s="82"/>
      <c r="I374" s="40">
        <f>'Oljeforbruk- UT'!Z5</f>
        <v>208.7</v>
      </c>
      <c r="J374" s="39">
        <f>I374/I376</f>
        <v>0.12889081027667984</v>
      </c>
      <c r="K374" s="182">
        <f>I374*INNDATA!C110</f>
        <v>0</v>
      </c>
      <c r="L374" s="82"/>
      <c r="M374" s="40" t="str">
        <f t="shared" si="7"/>
        <v/>
      </c>
      <c r="N374" s="39" t="str">
        <f t="shared" si="8"/>
        <v/>
      </c>
      <c r="O374" s="182" t="str">
        <f>_xlfn.IFERROR(M374*INNDATA!C28,"")</f>
        <v/>
      </c>
      <c r="P374" s="82"/>
      <c r="Q374" s="82"/>
      <c r="R374" s="82"/>
      <c r="S374" s="82"/>
      <c r="T374" s="82"/>
      <c r="U374" s="82"/>
      <c r="V374" s="82"/>
      <c r="W374" s="82"/>
      <c r="X374" s="82"/>
      <c r="Y374" s="191"/>
      <c r="Z374" s="191"/>
      <c r="AA374" s="82"/>
      <c r="AB374" s="82"/>
      <c r="AC374" s="82"/>
      <c r="AD374" s="88"/>
    </row>
    <row r="375" spans="1:30" ht="11.25" customHeight="1">
      <c r="A375" s="88"/>
      <c r="B375" s="82"/>
      <c r="C375" s="82"/>
      <c r="D375" s="82" t="s">
        <v>13</v>
      </c>
      <c r="E375" s="40" t="str">
        <f>UTDATA!H690</f>
        <v/>
      </c>
      <c r="F375" s="39" t="str">
        <f>_xlfn.IFERROR(E375/E376,"")</f>
        <v/>
      </c>
      <c r="G375" s="182" t="str">
        <f>_xlfn.IFERROR(E375*INNDATA!C28,"")</f>
        <v/>
      </c>
      <c r="H375" s="82"/>
      <c r="I375" s="40">
        <f>'Oljeforbruk- UT'!AA5</f>
        <v>190.9</v>
      </c>
      <c r="J375" s="39">
        <f>I375/I376</f>
        <v>0.11789772727272728</v>
      </c>
      <c r="K375" s="182">
        <f>I375*INNDATA!C110</f>
        <v>0</v>
      </c>
      <c r="L375" s="82"/>
      <c r="M375" s="40" t="str">
        <f t="shared" si="7"/>
        <v/>
      </c>
      <c r="N375" s="39" t="str">
        <f t="shared" si="8"/>
        <v/>
      </c>
      <c r="O375" s="182" t="str">
        <f>_xlfn.IFERROR(M375*INNDATA!C28,"")</f>
        <v/>
      </c>
      <c r="P375" s="82"/>
      <c r="Q375" s="82"/>
      <c r="R375" s="82"/>
      <c r="S375" s="82"/>
      <c r="T375" s="82"/>
      <c r="U375" s="82"/>
      <c r="V375" s="82"/>
      <c r="W375" s="82"/>
      <c r="X375" s="82"/>
      <c r="Y375" s="191"/>
      <c r="Z375" s="191"/>
      <c r="AA375" s="82"/>
      <c r="AB375" s="82"/>
      <c r="AC375" s="82"/>
      <c r="AD375" s="88"/>
    </row>
    <row r="376" spans="1:30" ht="11.25" customHeight="1">
      <c r="A376" s="88"/>
      <c r="B376" s="82"/>
      <c r="C376" s="82"/>
      <c r="D376" s="82" t="s">
        <v>305</v>
      </c>
      <c r="E376" s="40" t="str">
        <f>UTDATA!H692</f>
        <v/>
      </c>
      <c r="F376" s="190"/>
      <c r="G376" s="182" t="str">
        <f>_xlfn.IFERROR(E376*INNDATA!C28,"")</f>
        <v/>
      </c>
      <c r="H376" s="82"/>
      <c r="I376" s="40">
        <f>'Oljeforbruk- UT'!AB5</f>
        <v>1619.2</v>
      </c>
      <c r="J376" s="190"/>
      <c r="K376" s="182">
        <f>I376*INNDATA!C110</f>
        <v>0</v>
      </c>
      <c r="L376" s="82"/>
      <c r="M376" s="40" t="str">
        <f t="shared" si="7"/>
        <v/>
      </c>
      <c r="N376" s="190"/>
      <c r="O376" s="182" t="str">
        <f>_xlfn.IFERROR(M376*INNDATA!C28,"")</f>
        <v/>
      </c>
      <c r="P376" s="82"/>
      <c r="Q376" s="82"/>
      <c r="R376" s="82"/>
      <c r="S376" s="82"/>
      <c r="T376" s="82"/>
      <c r="U376" s="82"/>
      <c r="V376" s="82"/>
      <c r="W376" s="82"/>
      <c r="X376" s="82"/>
      <c r="Y376" s="191"/>
      <c r="Z376" s="191"/>
      <c r="AA376" s="82"/>
      <c r="AB376" s="82"/>
      <c r="AC376" s="82"/>
      <c r="AD376" s="88"/>
    </row>
    <row r="377" spans="1:30" ht="11.25" customHeight="1">
      <c r="A377" s="88"/>
      <c r="B377" s="82"/>
      <c r="C377" s="82"/>
      <c r="D377" s="82"/>
      <c r="E377" s="82"/>
      <c r="F377" s="82"/>
      <c r="G377" s="82"/>
      <c r="H377" s="82"/>
      <c r="I377" s="82"/>
      <c r="J377" s="82"/>
      <c r="K377" s="82"/>
      <c r="L377" s="82"/>
      <c r="M377" s="82"/>
      <c r="N377" s="82"/>
      <c r="O377" s="82"/>
      <c r="P377" s="82"/>
      <c r="Q377" s="82"/>
      <c r="R377" s="82"/>
      <c r="S377" s="82"/>
      <c r="T377" s="82"/>
      <c r="U377" s="82"/>
      <c r="V377" s="82"/>
      <c r="W377" s="82"/>
      <c r="X377" s="82"/>
      <c r="Y377" s="191"/>
      <c r="Z377" s="191"/>
      <c r="AA377" s="82"/>
      <c r="AB377" s="82"/>
      <c r="AC377" s="82"/>
      <c r="AD377" s="88"/>
    </row>
    <row r="378" spans="1:30" ht="11.25" customHeight="1">
      <c r="A378" s="88"/>
      <c r="B378" s="82"/>
      <c r="C378" s="82"/>
      <c r="D378" s="82" t="s">
        <v>310</v>
      </c>
      <c r="E378" s="82"/>
      <c r="F378" s="82"/>
      <c r="G378" s="82"/>
      <c r="H378" s="82"/>
      <c r="I378" s="82"/>
      <c r="J378" s="82"/>
      <c r="K378" s="82"/>
      <c r="L378" s="82"/>
      <c r="M378" s="82"/>
      <c r="N378" s="82"/>
      <c r="O378" s="82"/>
      <c r="P378" s="82"/>
      <c r="Q378" s="82"/>
      <c r="R378" s="82"/>
      <c r="S378" s="82"/>
      <c r="T378" s="82"/>
      <c r="U378" s="82"/>
      <c r="V378" s="82"/>
      <c r="W378" s="82"/>
      <c r="X378" s="82"/>
      <c r="Y378" s="191"/>
      <c r="Z378" s="191"/>
      <c r="AA378" s="82"/>
      <c r="AB378" s="82"/>
      <c r="AC378" s="82"/>
      <c r="AD378" s="88"/>
    </row>
    <row r="379" spans="1:30" ht="11.25" customHeight="1">
      <c r="A379" s="88"/>
      <c r="B379" s="82"/>
      <c r="C379" s="82"/>
      <c r="D379" s="82"/>
      <c r="E379" s="82"/>
      <c r="F379" s="82"/>
      <c r="G379" s="82"/>
      <c r="H379" s="82"/>
      <c r="I379" s="82"/>
      <c r="J379" s="82"/>
      <c r="K379" s="82"/>
      <c r="L379" s="82"/>
      <c r="M379" s="82"/>
      <c r="N379" s="82"/>
      <c r="O379" s="82"/>
      <c r="P379" s="82"/>
      <c r="Q379" s="82"/>
      <c r="R379" s="82"/>
      <c r="S379" s="82"/>
      <c r="T379" s="82"/>
      <c r="U379" s="82"/>
      <c r="V379" s="82"/>
      <c r="W379" s="82"/>
      <c r="X379" s="82"/>
      <c r="Y379" s="191"/>
      <c r="Z379" s="191"/>
      <c r="AA379" s="82"/>
      <c r="AB379" s="82"/>
      <c r="AC379" s="82"/>
      <c r="AD379" s="88"/>
    </row>
    <row r="380" spans="1:30" ht="11.25" customHeight="1">
      <c r="A380" s="88"/>
      <c r="B380" s="82"/>
      <c r="C380" s="82"/>
      <c r="D380" s="82" t="s">
        <v>303</v>
      </c>
      <c r="E380" s="82"/>
      <c r="F380" s="82"/>
      <c r="G380" s="82"/>
      <c r="H380" s="82"/>
      <c r="I380" s="82"/>
      <c r="J380" s="82"/>
      <c r="K380" s="82"/>
      <c r="L380" s="82"/>
      <c r="M380" s="82"/>
      <c r="N380" s="82"/>
      <c r="O380" s="82"/>
      <c r="P380" s="82"/>
      <c r="Q380" s="82"/>
      <c r="R380" s="82"/>
      <c r="S380" s="82"/>
      <c r="T380" s="82"/>
      <c r="U380" s="82"/>
      <c r="V380" s="82"/>
      <c r="W380" s="82"/>
      <c r="X380" s="82"/>
      <c r="Y380" s="191"/>
      <c r="Z380" s="191"/>
      <c r="AA380" s="82"/>
      <c r="AB380" s="82"/>
      <c r="AC380" s="82"/>
      <c r="AD380" s="88"/>
    </row>
    <row r="381" spans="1:30" ht="11.25" customHeight="1">
      <c r="A381" s="88"/>
      <c r="B381" s="82"/>
      <c r="C381" s="82"/>
      <c r="D381" s="40" t="str">
        <f>_xlfn.IFERROR(E363-E376,"")</f>
        <v/>
      </c>
      <c r="E381" s="82" t="s">
        <v>67</v>
      </c>
      <c r="F381" s="82" t="s">
        <v>311</v>
      </c>
      <c r="G381" s="192" t="str">
        <f>_xlfn.IFERROR((E363-E376)/E363,"")</f>
        <v/>
      </c>
      <c r="H381" s="82" t="s">
        <v>312</v>
      </c>
      <c r="I381" s="82"/>
      <c r="J381" s="82"/>
      <c r="K381" s="82"/>
      <c r="L381" s="82"/>
      <c r="M381" s="82"/>
      <c r="N381" s="82"/>
      <c r="O381" s="82"/>
      <c r="P381" s="82"/>
      <c r="Q381" s="82"/>
      <c r="R381" s="82"/>
      <c r="S381" s="82"/>
      <c r="T381" s="82"/>
      <c r="U381" s="82"/>
      <c r="V381" s="82"/>
      <c r="W381" s="82"/>
      <c r="X381" s="82"/>
      <c r="Y381" s="191"/>
      <c r="Z381" s="191"/>
      <c r="AA381" s="82"/>
      <c r="AB381" s="82"/>
      <c r="AC381" s="82"/>
      <c r="AD381" s="88"/>
    </row>
    <row r="382" spans="1:30" ht="11.25" customHeight="1">
      <c r="A382" s="88"/>
      <c r="B382" s="82"/>
      <c r="C382" s="82"/>
      <c r="D382" s="190"/>
      <c r="E382" s="190"/>
      <c r="F382" s="190"/>
      <c r="G382" s="190"/>
      <c r="H382" s="190"/>
      <c r="I382" s="190"/>
      <c r="J382" s="190"/>
      <c r="K382" s="190"/>
      <c r="L382" s="190"/>
      <c r="M382" s="190"/>
      <c r="N382" s="190"/>
      <c r="O382" s="190"/>
      <c r="P382" s="82"/>
      <c r="Q382" s="82"/>
      <c r="R382" s="82"/>
      <c r="S382" s="82"/>
      <c r="T382" s="82"/>
      <c r="U382" s="82"/>
      <c r="V382" s="82"/>
      <c r="W382" s="82"/>
      <c r="X382" s="82"/>
      <c r="Y382" s="191"/>
      <c r="Z382" s="191"/>
      <c r="AA382" s="82"/>
      <c r="AB382" s="82"/>
      <c r="AC382" s="82"/>
      <c r="AD382" s="88"/>
    </row>
    <row r="383" spans="1:30" ht="11.25" customHeight="1">
      <c r="A383" s="88"/>
      <c r="B383" s="82"/>
      <c r="C383" s="82"/>
      <c r="D383" s="120" t="s">
        <v>308</v>
      </c>
      <c r="E383" s="82"/>
      <c r="F383" s="82"/>
      <c r="G383" s="120"/>
      <c r="H383" s="82"/>
      <c r="I383" s="82"/>
      <c r="J383" s="82"/>
      <c r="K383" s="82"/>
      <c r="L383" s="82"/>
      <c r="M383" s="82"/>
      <c r="N383" s="82"/>
      <c r="O383" s="82"/>
      <c r="P383" s="82"/>
      <c r="Q383" s="82"/>
      <c r="R383" s="82"/>
      <c r="S383" s="82"/>
      <c r="T383" s="82"/>
      <c r="U383" s="82"/>
      <c r="V383" s="82"/>
      <c r="W383" s="82"/>
      <c r="X383" s="82"/>
      <c r="Y383" s="191"/>
      <c r="Z383" s="191"/>
      <c r="AA383" s="82"/>
      <c r="AB383" s="82"/>
      <c r="AC383" s="82"/>
      <c r="AD383" s="88"/>
    </row>
    <row r="384" spans="1:30" ht="11.25" customHeight="1">
      <c r="A384" s="88"/>
      <c r="B384" s="82"/>
      <c r="C384" s="82"/>
      <c r="D384" s="40">
        <f>_xlfn.IFERROR(I363-I376,"")</f>
        <v>-5.2999999999999545</v>
      </c>
      <c r="E384" s="82" t="s">
        <v>67</v>
      </c>
      <c r="F384" s="82" t="s">
        <v>311</v>
      </c>
      <c r="G384" s="192">
        <f>_xlfn.IFERROR((I363-I376)/I363,"")</f>
        <v>-0.0032839705062271234</v>
      </c>
      <c r="H384" s="82" t="s">
        <v>312</v>
      </c>
      <c r="I384" s="82"/>
      <c r="J384" s="82"/>
      <c r="K384" s="82"/>
      <c r="L384" s="82"/>
      <c r="M384" s="82"/>
      <c r="N384" s="82"/>
      <c r="O384" s="82"/>
      <c r="P384" s="82"/>
      <c r="Q384" s="82"/>
      <c r="R384" s="82"/>
      <c r="S384" s="82"/>
      <c r="T384" s="82"/>
      <c r="U384" s="82"/>
      <c r="V384" s="82"/>
      <c r="W384" s="82"/>
      <c r="X384" s="82"/>
      <c r="Y384" s="191"/>
      <c r="Z384" s="191"/>
      <c r="AA384" s="82"/>
      <c r="AB384" s="82"/>
      <c r="AC384" s="82"/>
      <c r="AD384" s="88"/>
    </row>
    <row r="385" spans="1:30" ht="11.25" customHeight="1">
      <c r="A385" s="88"/>
      <c r="B385" s="82"/>
      <c r="C385" s="82"/>
      <c r="D385" s="190"/>
      <c r="E385" s="190"/>
      <c r="F385" s="190"/>
      <c r="G385" s="190"/>
      <c r="H385" s="190"/>
      <c r="I385" s="190"/>
      <c r="J385" s="190"/>
      <c r="K385" s="190"/>
      <c r="L385" s="190"/>
      <c r="M385" s="190"/>
      <c r="N385" s="190"/>
      <c r="O385" s="190"/>
      <c r="P385" s="190"/>
      <c r="Q385" s="82"/>
      <c r="R385" s="82"/>
      <c r="S385" s="82"/>
      <c r="T385" s="82"/>
      <c r="U385" s="82"/>
      <c r="V385" s="82"/>
      <c r="W385" s="82"/>
      <c r="X385" s="82"/>
      <c r="Y385" s="191"/>
      <c r="Z385" s="191"/>
      <c r="AA385" s="82"/>
      <c r="AB385" s="82"/>
      <c r="AC385" s="82"/>
      <c r="AD385" s="88"/>
    </row>
    <row r="386" spans="1:30" s="120" customFormat="1" ht="11.25" customHeight="1">
      <c r="A386" s="88"/>
      <c r="B386" s="82"/>
      <c r="C386" s="82"/>
      <c r="D386" s="191"/>
      <c r="E386" s="191"/>
      <c r="F386" s="191"/>
      <c r="G386" s="191"/>
      <c r="H386" s="191"/>
      <c r="I386" s="191"/>
      <c r="J386" s="191"/>
      <c r="K386" s="191"/>
      <c r="L386" s="191"/>
      <c r="M386" s="191"/>
      <c r="N386" s="191"/>
      <c r="O386" s="191"/>
      <c r="P386" s="191"/>
      <c r="Q386" s="82"/>
      <c r="R386" s="82"/>
      <c r="S386" s="82"/>
      <c r="T386" s="82"/>
      <c r="U386" s="82"/>
      <c r="V386" s="82"/>
      <c r="W386" s="82"/>
      <c r="X386" s="82"/>
      <c r="Y386" s="191"/>
      <c r="Z386" s="191"/>
      <c r="AA386" s="82"/>
      <c r="AB386" s="82"/>
      <c r="AC386" s="82"/>
      <c r="AD386" s="88"/>
    </row>
    <row r="387" spans="1:30" s="120" customFormat="1" ht="11.25" customHeight="1">
      <c r="A387" s="88"/>
      <c r="B387" s="82"/>
      <c r="C387" s="82"/>
      <c r="D387" s="191"/>
      <c r="E387" s="191"/>
      <c r="F387" s="191"/>
      <c r="G387" s="191"/>
      <c r="H387" s="191"/>
      <c r="I387" s="191"/>
      <c r="J387" s="191"/>
      <c r="K387" s="191"/>
      <c r="L387" s="191"/>
      <c r="M387" s="191"/>
      <c r="N387" s="191"/>
      <c r="O387" s="191"/>
      <c r="P387" s="191"/>
      <c r="Q387" s="82"/>
      <c r="R387" s="82"/>
      <c r="S387" s="82"/>
      <c r="T387" s="82"/>
      <c r="U387" s="82"/>
      <c r="V387" s="82"/>
      <c r="W387" s="82"/>
      <c r="X387" s="82"/>
      <c r="Y387" s="191"/>
      <c r="Z387" s="191"/>
      <c r="AA387" s="82"/>
      <c r="AB387" s="82"/>
      <c r="AC387" s="82"/>
      <c r="AD387" s="88"/>
    </row>
    <row r="388" spans="1:30" s="120" customFormat="1" ht="11.25" customHeight="1">
      <c r="A388" s="88"/>
      <c r="B388" s="82"/>
      <c r="C388" s="82"/>
      <c r="D388" s="191"/>
      <c r="E388" s="191"/>
      <c r="F388" s="191"/>
      <c r="G388" s="191"/>
      <c r="H388" s="191"/>
      <c r="I388" s="191"/>
      <c r="J388" s="191"/>
      <c r="K388" s="191"/>
      <c r="L388" s="191"/>
      <c r="M388" s="191"/>
      <c r="N388" s="191"/>
      <c r="O388" s="191"/>
      <c r="P388" s="191"/>
      <c r="Q388" s="82"/>
      <c r="R388" s="82"/>
      <c r="S388" s="82"/>
      <c r="T388" s="82"/>
      <c r="U388" s="82"/>
      <c r="V388" s="82"/>
      <c r="W388" s="82"/>
      <c r="X388" s="82"/>
      <c r="Y388" s="191"/>
      <c r="Z388" s="191"/>
      <c r="AA388" s="82"/>
      <c r="AB388" s="82"/>
      <c r="AC388" s="82"/>
      <c r="AD388" s="88"/>
    </row>
    <row r="389" spans="1:30" s="120" customFormat="1" ht="11.25" customHeight="1">
      <c r="A389" s="88"/>
      <c r="B389" s="82"/>
      <c r="C389" s="82"/>
      <c r="D389" s="191"/>
      <c r="E389" s="191"/>
      <c r="F389" s="191"/>
      <c r="G389" s="191"/>
      <c r="H389" s="191"/>
      <c r="I389" s="191"/>
      <c r="J389" s="191"/>
      <c r="K389" s="191"/>
      <c r="L389" s="191"/>
      <c r="M389" s="191"/>
      <c r="N389" s="191"/>
      <c r="O389" s="191"/>
      <c r="P389" s="191"/>
      <c r="Q389" s="82"/>
      <c r="R389" s="82"/>
      <c r="S389" s="82"/>
      <c r="T389" s="82"/>
      <c r="U389" s="82"/>
      <c r="V389" s="82"/>
      <c r="W389" s="82"/>
      <c r="X389" s="82"/>
      <c r="Y389" s="191"/>
      <c r="Z389" s="191"/>
      <c r="AA389" s="82"/>
      <c r="AB389" s="82"/>
      <c r="AC389" s="82"/>
      <c r="AD389" s="88"/>
    </row>
    <row r="390" spans="1:30" s="120" customFormat="1" ht="11.25" customHeight="1">
      <c r="A390" s="88"/>
      <c r="B390" s="82"/>
      <c r="C390" s="82"/>
      <c r="D390" s="191"/>
      <c r="E390" s="191"/>
      <c r="F390" s="191"/>
      <c r="G390" s="191"/>
      <c r="H390" s="191"/>
      <c r="I390" s="191"/>
      <c r="J390" s="191"/>
      <c r="K390" s="191"/>
      <c r="L390" s="191"/>
      <c r="M390" s="191"/>
      <c r="N390" s="191"/>
      <c r="O390" s="191"/>
      <c r="P390" s="191"/>
      <c r="Q390" s="82"/>
      <c r="R390" s="82"/>
      <c r="S390" s="82"/>
      <c r="T390" s="82"/>
      <c r="U390" s="82"/>
      <c r="V390" s="82"/>
      <c r="W390" s="82"/>
      <c r="X390" s="82"/>
      <c r="Y390" s="191"/>
      <c r="Z390" s="191"/>
      <c r="AA390" s="82"/>
      <c r="AB390" s="82"/>
      <c r="AC390" s="82"/>
      <c r="AD390" s="88"/>
    </row>
    <row r="391" spans="1:30" s="120" customFormat="1" ht="11.25" customHeight="1">
      <c r="A391" s="88"/>
      <c r="B391" s="82"/>
      <c r="C391" s="82"/>
      <c r="D391" s="191"/>
      <c r="E391" s="191"/>
      <c r="F391" s="191"/>
      <c r="G391" s="191"/>
      <c r="H391" s="191"/>
      <c r="I391" s="191"/>
      <c r="J391" s="191"/>
      <c r="K391" s="191"/>
      <c r="L391" s="191"/>
      <c r="M391" s="191"/>
      <c r="N391" s="191"/>
      <c r="O391" s="191"/>
      <c r="P391" s="191"/>
      <c r="Q391" s="82"/>
      <c r="R391" s="82"/>
      <c r="S391" s="82"/>
      <c r="T391" s="82"/>
      <c r="U391" s="82"/>
      <c r="V391" s="82"/>
      <c r="W391" s="82"/>
      <c r="X391" s="82"/>
      <c r="Y391" s="191"/>
      <c r="Z391" s="191"/>
      <c r="AA391" s="82"/>
      <c r="AB391" s="82"/>
      <c r="AC391" s="82"/>
      <c r="AD391" s="88"/>
    </row>
    <row r="392" spans="1:30" s="120" customFormat="1" ht="11.25" customHeight="1">
      <c r="A392" s="88"/>
      <c r="B392" s="82"/>
      <c r="C392" s="82"/>
      <c r="D392" s="191"/>
      <c r="E392" s="191"/>
      <c r="F392" s="191"/>
      <c r="G392" s="191"/>
      <c r="H392" s="191"/>
      <c r="I392" s="191"/>
      <c r="J392" s="191"/>
      <c r="K392" s="191"/>
      <c r="L392" s="191"/>
      <c r="M392" s="191"/>
      <c r="N392" s="191"/>
      <c r="O392" s="191"/>
      <c r="P392" s="191"/>
      <c r="Q392" s="82"/>
      <c r="R392" s="82"/>
      <c r="S392" s="82"/>
      <c r="T392" s="82"/>
      <c r="U392" s="82"/>
      <c r="V392" s="82"/>
      <c r="W392" s="82"/>
      <c r="X392" s="82"/>
      <c r="Y392" s="191"/>
      <c r="Z392" s="191"/>
      <c r="AA392" s="82"/>
      <c r="AB392" s="82"/>
      <c r="AC392" s="82"/>
      <c r="AD392" s="88"/>
    </row>
    <row r="393" spans="1:30" s="120" customFormat="1" ht="11.25" customHeight="1">
      <c r="A393" s="88"/>
      <c r="B393" s="82"/>
      <c r="C393" s="82"/>
      <c r="D393" s="191"/>
      <c r="E393" s="191"/>
      <c r="F393" s="191"/>
      <c r="G393" s="191"/>
      <c r="H393" s="191"/>
      <c r="I393" s="191"/>
      <c r="J393" s="191"/>
      <c r="K393" s="191"/>
      <c r="L393" s="191"/>
      <c r="M393" s="191"/>
      <c r="N393" s="191"/>
      <c r="O393" s="191"/>
      <c r="P393" s="191"/>
      <c r="Q393" s="82"/>
      <c r="R393" s="82"/>
      <c r="S393" s="82"/>
      <c r="T393" s="82"/>
      <c r="U393" s="82"/>
      <c r="V393" s="82"/>
      <c r="W393" s="82"/>
      <c r="X393" s="82"/>
      <c r="Y393" s="191"/>
      <c r="Z393" s="191"/>
      <c r="AA393" s="82"/>
      <c r="AB393" s="82"/>
      <c r="AC393" s="82"/>
      <c r="AD393" s="88"/>
    </row>
    <row r="394" spans="1:30" s="120" customFormat="1" ht="11.25" customHeight="1">
      <c r="A394" s="88"/>
      <c r="B394" s="82"/>
      <c r="C394" s="82"/>
      <c r="D394" s="191"/>
      <c r="E394" s="191"/>
      <c r="F394" s="191"/>
      <c r="G394" s="191"/>
      <c r="H394" s="191"/>
      <c r="I394" s="191"/>
      <c r="J394" s="191"/>
      <c r="K394" s="191"/>
      <c r="L394" s="191"/>
      <c r="M394" s="191"/>
      <c r="N394" s="191"/>
      <c r="O394" s="191"/>
      <c r="P394" s="191"/>
      <c r="Q394" s="82"/>
      <c r="R394" s="82"/>
      <c r="S394" s="82"/>
      <c r="T394" s="82"/>
      <c r="U394" s="82"/>
      <c r="V394" s="82"/>
      <c r="W394" s="82"/>
      <c r="X394" s="82"/>
      <c r="Y394" s="191"/>
      <c r="Z394" s="191"/>
      <c r="AA394" s="82"/>
      <c r="AB394" s="82"/>
      <c r="AC394" s="82"/>
      <c r="AD394" s="88"/>
    </row>
    <row r="395" spans="1:30" s="120" customFormat="1" ht="11.25" customHeight="1">
      <c r="A395" s="88"/>
      <c r="B395" s="82"/>
      <c r="C395" s="82"/>
      <c r="D395" s="191"/>
      <c r="E395" s="191"/>
      <c r="F395" s="191"/>
      <c r="G395" s="191"/>
      <c r="H395" s="191"/>
      <c r="I395" s="191"/>
      <c r="J395" s="191"/>
      <c r="K395" s="191"/>
      <c r="L395" s="191"/>
      <c r="M395" s="191"/>
      <c r="N395" s="191"/>
      <c r="O395" s="191"/>
      <c r="P395" s="191"/>
      <c r="Q395" s="82"/>
      <c r="R395" s="82"/>
      <c r="S395" s="82"/>
      <c r="T395" s="82"/>
      <c r="U395" s="82"/>
      <c r="V395" s="82"/>
      <c r="W395" s="82"/>
      <c r="X395" s="82"/>
      <c r="Y395" s="191"/>
      <c r="Z395" s="191"/>
      <c r="AA395" s="82"/>
      <c r="AB395" s="82"/>
      <c r="AC395" s="82"/>
      <c r="AD395" s="88"/>
    </row>
    <row r="396" spans="1:30" s="120" customFormat="1" ht="11.25" customHeight="1">
      <c r="A396" s="88"/>
      <c r="B396" s="82"/>
      <c r="C396" s="82"/>
      <c r="D396" s="191"/>
      <c r="E396" s="191"/>
      <c r="F396" s="191"/>
      <c r="G396" s="191"/>
      <c r="H396" s="191"/>
      <c r="I396" s="191"/>
      <c r="J396" s="191"/>
      <c r="K396" s="191"/>
      <c r="L396" s="191"/>
      <c r="M396" s="191"/>
      <c r="N396" s="191"/>
      <c r="O396" s="191"/>
      <c r="P396" s="191"/>
      <c r="Q396" s="82"/>
      <c r="R396" s="82"/>
      <c r="S396" s="82"/>
      <c r="T396" s="82"/>
      <c r="U396" s="82"/>
      <c r="V396" s="82"/>
      <c r="W396" s="82"/>
      <c r="X396" s="82"/>
      <c r="Y396" s="191"/>
      <c r="Z396" s="191"/>
      <c r="AA396" s="82"/>
      <c r="AB396" s="82"/>
      <c r="AC396" s="82"/>
      <c r="AD396" s="88"/>
    </row>
    <row r="397" spans="1:30" s="120" customFormat="1" ht="11.25" customHeight="1">
      <c r="A397" s="88"/>
      <c r="B397" s="82"/>
      <c r="C397" s="82"/>
      <c r="D397" s="191"/>
      <c r="E397" s="191"/>
      <c r="F397" s="191"/>
      <c r="G397" s="191"/>
      <c r="H397" s="191"/>
      <c r="I397" s="191"/>
      <c r="J397" s="191"/>
      <c r="K397" s="191"/>
      <c r="L397" s="191"/>
      <c r="M397" s="191"/>
      <c r="N397" s="191"/>
      <c r="O397" s="191"/>
      <c r="P397" s="191"/>
      <c r="Q397" s="82"/>
      <c r="R397" s="82"/>
      <c r="S397" s="82"/>
      <c r="T397" s="82"/>
      <c r="U397" s="82"/>
      <c r="V397" s="82"/>
      <c r="W397" s="82"/>
      <c r="X397" s="82"/>
      <c r="Y397" s="191"/>
      <c r="Z397" s="191"/>
      <c r="AA397" s="82"/>
      <c r="AB397" s="82"/>
      <c r="AC397" s="82"/>
      <c r="AD397" s="88"/>
    </row>
    <row r="398" spans="1:30" s="120" customFormat="1" ht="11.25" customHeight="1">
      <c r="A398" s="88"/>
      <c r="B398" s="82"/>
      <c r="C398" s="82"/>
      <c r="D398" s="191"/>
      <c r="E398" s="191"/>
      <c r="F398" s="191"/>
      <c r="G398" s="191"/>
      <c r="H398" s="191"/>
      <c r="I398" s="191"/>
      <c r="J398" s="191"/>
      <c r="K398" s="191"/>
      <c r="L398" s="191"/>
      <c r="M398" s="191"/>
      <c r="N398" s="191"/>
      <c r="O398" s="191"/>
      <c r="P398" s="191"/>
      <c r="Q398" s="82"/>
      <c r="R398" s="82"/>
      <c r="S398" s="82"/>
      <c r="T398" s="82"/>
      <c r="U398" s="82"/>
      <c r="V398" s="82"/>
      <c r="W398" s="82"/>
      <c r="X398" s="82"/>
      <c r="Y398" s="191"/>
      <c r="Z398" s="191"/>
      <c r="AA398" s="82"/>
      <c r="AB398" s="82"/>
      <c r="AC398" s="82"/>
      <c r="AD398" s="88"/>
    </row>
    <row r="399" spans="1:30" s="120" customFormat="1" ht="11.25" customHeight="1">
      <c r="A399" s="88"/>
      <c r="B399" s="82"/>
      <c r="C399" s="82"/>
      <c r="D399" s="191"/>
      <c r="E399" s="191"/>
      <c r="F399" s="191"/>
      <c r="G399" s="191"/>
      <c r="H399" s="191"/>
      <c r="I399" s="191"/>
      <c r="J399" s="191"/>
      <c r="K399" s="191"/>
      <c r="L399" s="191"/>
      <c r="M399" s="191"/>
      <c r="N399" s="191"/>
      <c r="O399" s="191"/>
      <c r="P399" s="191"/>
      <c r="Q399" s="82"/>
      <c r="R399" s="82"/>
      <c r="S399" s="82"/>
      <c r="T399" s="82"/>
      <c r="U399" s="82"/>
      <c r="V399" s="82"/>
      <c r="W399" s="82"/>
      <c r="X399" s="82"/>
      <c r="Y399" s="191"/>
      <c r="Z399" s="191"/>
      <c r="AA399" s="82"/>
      <c r="AB399" s="82"/>
      <c r="AC399" s="82"/>
      <c r="AD399" s="88"/>
    </row>
    <row r="400" spans="1:30" s="120" customFormat="1" ht="11.25" customHeight="1">
      <c r="A400" s="88"/>
      <c r="B400" s="82"/>
      <c r="C400" s="82"/>
      <c r="D400" s="191"/>
      <c r="E400" s="191"/>
      <c r="F400" s="191"/>
      <c r="G400" s="191"/>
      <c r="H400" s="191"/>
      <c r="I400" s="191"/>
      <c r="J400" s="191"/>
      <c r="K400" s="191"/>
      <c r="L400" s="191"/>
      <c r="M400" s="191"/>
      <c r="N400" s="191"/>
      <c r="O400" s="191"/>
      <c r="P400" s="191"/>
      <c r="Q400" s="82"/>
      <c r="R400" s="82"/>
      <c r="S400" s="82"/>
      <c r="T400" s="82"/>
      <c r="U400" s="82"/>
      <c r="V400" s="82"/>
      <c r="W400" s="82"/>
      <c r="X400" s="82"/>
      <c r="Y400" s="191"/>
      <c r="Z400" s="191"/>
      <c r="AA400" s="82"/>
      <c r="AB400" s="82"/>
      <c r="AC400" s="82"/>
      <c r="AD400" s="88"/>
    </row>
    <row r="401" spans="1:30" s="120" customFormat="1" ht="11.25" customHeight="1">
      <c r="A401" s="88"/>
      <c r="B401" s="82"/>
      <c r="C401" s="82"/>
      <c r="D401" s="191"/>
      <c r="E401" s="191"/>
      <c r="F401" s="191"/>
      <c r="G401" s="191"/>
      <c r="H401" s="191"/>
      <c r="I401" s="191"/>
      <c r="J401" s="191"/>
      <c r="K401" s="191"/>
      <c r="L401" s="191"/>
      <c r="M401" s="191"/>
      <c r="N401" s="191"/>
      <c r="O401" s="191"/>
      <c r="P401" s="191"/>
      <c r="Q401" s="82"/>
      <c r="R401" s="82"/>
      <c r="S401" s="82"/>
      <c r="T401" s="82"/>
      <c r="U401" s="82"/>
      <c r="V401" s="82"/>
      <c r="W401" s="82"/>
      <c r="X401" s="82"/>
      <c r="Y401" s="191"/>
      <c r="Z401" s="191"/>
      <c r="AA401" s="82"/>
      <c r="AB401" s="82"/>
      <c r="AC401" s="82"/>
      <c r="AD401" s="88"/>
    </row>
    <row r="402" spans="1:30" s="120" customFormat="1" ht="11.25" customHeight="1">
      <c r="A402" s="88"/>
      <c r="B402" s="82"/>
      <c r="C402" s="82"/>
      <c r="D402" s="191"/>
      <c r="E402" s="191"/>
      <c r="F402" s="191"/>
      <c r="G402" s="191"/>
      <c r="H402" s="191"/>
      <c r="I402" s="191"/>
      <c r="J402" s="191"/>
      <c r="K402" s="191"/>
      <c r="L402" s="191"/>
      <c r="M402" s="191"/>
      <c r="N402" s="191"/>
      <c r="O402" s="191"/>
      <c r="P402" s="191"/>
      <c r="Q402" s="82"/>
      <c r="R402" s="82"/>
      <c r="S402" s="82"/>
      <c r="T402" s="82"/>
      <c r="U402" s="82"/>
      <c r="V402" s="82"/>
      <c r="W402" s="82"/>
      <c r="X402" s="82"/>
      <c r="Y402" s="191"/>
      <c r="Z402" s="191"/>
      <c r="AA402" s="82"/>
      <c r="AB402" s="82"/>
      <c r="AC402" s="82"/>
      <c r="AD402" s="88"/>
    </row>
    <row r="403" spans="1:30" s="120" customFormat="1" ht="11.25" customHeight="1">
      <c r="A403" s="88"/>
      <c r="B403" s="82"/>
      <c r="C403" s="82"/>
      <c r="D403" s="191"/>
      <c r="E403" s="191"/>
      <c r="F403" s="191"/>
      <c r="G403" s="191"/>
      <c r="H403" s="191"/>
      <c r="I403" s="191"/>
      <c r="J403" s="191"/>
      <c r="K403" s="191"/>
      <c r="L403" s="191"/>
      <c r="M403" s="191"/>
      <c r="N403" s="191"/>
      <c r="O403" s="191"/>
      <c r="P403" s="191"/>
      <c r="Q403" s="82"/>
      <c r="R403" s="82"/>
      <c r="S403" s="82"/>
      <c r="T403" s="82"/>
      <c r="U403" s="82"/>
      <c r="V403" s="82"/>
      <c r="W403" s="82"/>
      <c r="X403" s="82"/>
      <c r="Y403" s="191"/>
      <c r="Z403" s="191"/>
      <c r="AA403" s="82"/>
      <c r="AB403" s="82"/>
      <c r="AC403" s="82"/>
      <c r="AD403" s="88"/>
    </row>
    <row r="404" spans="1:30" s="120" customFormat="1" ht="11.25" customHeight="1">
      <c r="A404" s="88"/>
      <c r="B404" s="82"/>
      <c r="C404" s="82"/>
      <c r="D404" s="191"/>
      <c r="E404" s="191"/>
      <c r="F404" s="191"/>
      <c r="G404" s="191"/>
      <c r="H404" s="191"/>
      <c r="I404" s="191"/>
      <c r="J404" s="191"/>
      <c r="K404" s="191"/>
      <c r="L404" s="191"/>
      <c r="M404" s="191"/>
      <c r="N404" s="191"/>
      <c r="O404" s="191"/>
      <c r="P404" s="191"/>
      <c r="Q404" s="82"/>
      <c r="R404" s="82"/>
      <c r="S404" s="82"/>
      <c r="T404" s="82"/>
      <c r="U404" s="82"/>
      <c r="V404" s="82"/>
      <c r="W404" s="82"/>
      <c r="X404" s="82"/>
      <c r="Y404" s="191"/>
      <c r="Z404" s="191"/>
      <c r="AA404" s="82"/>
      <c r="AB404" s="82"/>
      <c r="AC404" s="82"/>
      <c r="AD404" s="88"/>
    </row>
    <row r="405" spans="1:30" s="120" customFormat="1" ht="11.25" customHeight="1">
      <c r="A405" s="88"/>
      <c r="B405" s="82"/>
      <c r="C405" s="82"/>
      <c r="D405" s="191"/>
      <c r="E405" s="191"/>
      <c r="F405" s="191"/>
      <c r="G405" s="191"/>
      <c r="H405" s="191"/>
      <c r="I405" s="191"/>
      <c r="J405" s="191"/>
      <c r="K405" s="191"/>
      <c r="L405" s="191"/>
      <c r="M405" s="191"/>
      <c r="N405" s="191"/>
      <c r="O405" s="191"/>
      <c r="P405" s="191"/>
      <c r="Q405" s="82"/>
      <c r="R405" s="82"/>
      <c r="S405" s="82"/>
      <c r="T405" s="82"/>
      <c r="U405" s="82"/>
      <c r="V405" s="82"/>
      <c r="W405" s="82"/>
      <c r="X405" s="82"/>
      <c r="Y405" s="191"/>
      <c r="Z405" s="191"/>
      <c r="AA405" s="82"/>
      <c r="AB405" s="82"/>
      <c r="AC405" s="82"/>
      <c r="AD405" s="88"/>
    </row>
    <row r="406" spans="1:30" s="120" customFormat="1" ht="11.25" customHeight="1">
      <c r="A406" s="88"/>
      <c r="B406" s="82"/>
      <c r="C406" s="82"/>
      <c r="D406" s="191"/>
      <c r="E406" s="191"/>
      <c r="F406" s="191"/>
      <c r="G406" s="191"/>
      <c r="H406" s="191"/>
      <c r="I406" s="191"/>
      <c r="J406" s="191"/>
      <c r="K406" s="191"/>
      <c r="L406" s="191"/>
      <c r="M406" s="191"/>
      <c r="N406" s="191"/>
      <c r="O406" s="191"/>
      <c r="P406" s="191"/>
      <c r="Q406" s="82"/>
      <c r="R406" s="82"/>
      <c r="S406" s="82"/>
      <c r="T406" s="82"/>
      <c r="U406" s="82"/>
      <c r="V406" s="82"/>
      <c r="W406" s="82"/>
      <c r="X406" s="82"/>
      <c r="Y406" s="191"/>
      <c r="Z406" s="191"/>
      <c r="AA406" s="82"/>
      <c r="AB406" s="82"/>
      <c r="AC406" s="82"/>
      <c r="AD406" s="88"/>
    </row>
    <row r="407" spans="1:30" s="120" customFormat="1" ht="11.25" customHeight="1">
      <c r="A407" s="88"/>
      <c r="B407" s="82"/>
      <c r="C407" s="82"/>
      <c r="D407" s="191"/>
      <c r="E407" s="191"/>
      <c r="F407" s="191"/>
      <c r="G407" s="191"/>
      <c r="H407" s="191"/>
      <c r="I407" s="191"/>
      <c r="J407" s="191"/>
      <c r="K407" s="191"/>
      <c r="L407" s="191"/>
      <c r="M407" s="191"/>
      <c r="N407" s="191"/>
      <c r="O407" s="191"/>
      <c r="P407" s="191"/>
      <c r="Q407" s="82"/>
      <c r="R407" s="82"/>
      <c r="S407" s="82"/>
      <c r="T407" s="82"/>
      <c r="U407" s="82"/>
      <c r="V407" s="82"/>
      <c r="W407" s="82"/>
      <c r="X407" s="82"/>
      <c r="Y407" s="191"/>
      <c r="Z407" s="191"/>
      <c r="AA407" s="82"/>
      <c r="AB407" s="82"/>
      <c r="AC407" s="82"/>
      <c r="AD407" s="88"/>
    </row>
    <row r="408" spans="1:30" s="120" customFormat="1" ht="11.25" customHeight="1">
      <c r="A408" s="88"/>
      <c r="B408" s="82"/>
      <c r="C408" s="82"/>
      <c r="D408" s="191"/>
      <c r="E408" s="191"/>
      <c r="F408" s="191"/>
      <c r="G408" s="191"/>
      <c r="H408" s="191"/>
      <c r="I408" s="191"/>
      <c r="J408" s="191"/>
      <c r="K408" s="191"/>
      <c r="L408" s="191"/>
      <c r="M408" s="191"/>
      <c r="N408" s="191"/>
      <c r="O408" s="191"/>
      <c r="P408" s="191"/>
      <c r="Q408" s="82"/>
      <c r="R408" s="82"/>
      <c r="S408" s="82"/>
      <c r="T408" s="82"/>
      <c r="U408" s="82"/>
      <c r="V408" s="82"/>
      <c r="W408" s="82"/>
      <c r="X408" s="82"/>
      <c r="Y408" s="191"/>
      <c r="Z408" s="191"/>
      <c r="AA408" s="82"/>
      <c r="AB408" s="82"/>
      <c r="AC408" s="82"/>
      <c r="AD408" s="88"/>
    </row>
    <row r="409" spans="1:30" s="120" customFormat="1" ht="11.25" customHeight="1">
      <c r="A409" s="88"/>
      <c r="B409" s="82"/>
      <c r="C409" s="82"/>
      <c r="D409" s="191"/>
      <c r="E409" s="191"/>
      <c r="F409" s="191"/>
      <c r="G409" s="191"/>
      <c r="H409" s="191"/>
      <c r="I409" s="191"/>
      <c r="J409" s="191"/>
      <c r="K409" s="191"/>
      <c r="L409" s="191"/>
      <c r="M409" s="191"/>
      <c r="N409" s="191"/>
      <c r="O409" s="191"/>
      <c r="P409" s="191"/>
      <c r="Q409" s="82"/>
      <c r="R409" s="82"/>
      <c r="S409" s="82"/>
      <c r="T409" s="82"/>
      <c r="U409" s="82"/>
      <c r="V409" s="82"/>
      <c r="W409" s="82"/>
      <c r="X409" s="82"/>
      <c r="Y409" s="191"/>
      <c r="Z409" s="191"/>
      <c r="AA409" s="82"/>
      <c r="AB409" s="82"/>
      <c r="AC409" s="82"/>
      <c r="AD409" s="88"/>
    </row>
    <row r="410" spans="1:30" ht="11.25" customHeight="1">
      <c r="A410" s="88"/>
      <c r="B410" s="82"/>
      <c r="C410" s="82"/>
      <c r="D410" s="190"/>
      <c r="E410" s="190"/>
      <c r="F410" s="190"/>
      <c r="G410" s="190"/>
      <c r="H410" s="190"/>
      <c r="I410" s="190"/>
      <c r="J410" s="190"/>
      <c r="K410" s="190"/>
      <c r="L410" s="190"/>
      <c r="M410" s="190"/>
      <c r="N410" s="190"/>
      <c r="O410" s="190"/>
      <c r="P410" s="190"/>
      <c r="Q410" s="82"/>
      <c r="R410" s="82"/>
      <c r="S410" s="82"/>
      <c r="T410" s="82"/>
      <c r="U410" s="82"/>
      <c r="V410" s="82"/>
      <c r="W410" s="82"/>
      <c r="X410" s="82"/>
      <c r="Y410" s="191"/>
      <c r="Z410" s="191"/>
      <c r="AA410" s="82"/>
      <c r="AB410" s="82"/>
      <c r="AC410" s="82"/>
      <c r="AD410" s="88"/>
    </row>
    <row r="411" spans="1:30" ht="11.25" customHeight="1" thickBot="1">
      <c r="A411" s="88"/>
      <c r="B411" s="82"/>
      <c r="C411" s="82"/>
      <c r="D411" s="235" t="s">
        <v>42</v>
      </c>
      <c r="E411" s="235"/>
      <c r="F411" s="190"/>
      <c r="G411" s="190"/>
      <c r="H411" s="190"/>
      <c r="I411" s="190"/>
      <c r="J411" s="190"/>
      <c r="K411" s="190"/>
      <c r="L411" s="190"/>
      <c r="M411" s="190"/>
      <c r="N411" s="190"/>
      <c r="O411" s="190"/>
      <c r="P411" s="190"/>
      <c r="Q411" s="82"/>
      <c r="R411" s="82"/>
      <c r="S411" s="82"/>
      <c r="T411" s="82"/>
      <c r="U411" s="82"/>
      <c r="V411" s="82"/>
      <c r="W411" s="82"/>
      <c r="X411" s="82"/>
      <c r="Y411" s="191"/>
      <c r="Z411" s="191"/>
      <c r="AA411" s="82"/>
      <c r="AB411" s="82"/>
      <c r="AC411" s="82"/>
      <c r="AD411" s="88"/>
    </row>
    <row r="412" spans="1:30" ht="11.25" customHeight="1" thickBot="1" thickTop="1">
      <c r="A412" s="88"/>
      <c r="B412" s="82"/>
      <c r="C412" s="82"/>
      <c r="D412" s="235"/>
      <c r="E412" s="235"/>
      <c r="F412" s="82"/>
      <c r="G412" s="82"/>
      <c r="H412" s="82"/>
      <c r="I412" s="82"/>
      <c r="J412" s="82"/>
      <c r="K412" s="82"/>
      <c r="L412" s="82"/>
      <c r="M412" s="82"/>
      <c r="N412" s="82"/>
      <c r="O412" s="82"/>
      <c r="P412" s="190"/>
      <c r="Q412" s="82"/>
      <c r="R412" s="82"/>
      <c r="S412" s="82"/>
      <c r="T412" s="82"/>
      <c r="U412" s="82"/>
      <c r="V412" s="82"/>
      <c r="W412" s="82"/>
      <c r="X412" s="82"/>
      <c r="Y412" s="191"/>
      <c r="Z412" s="191"/>
      <c r="AA412" s="82"/>
      <c r="AB412" s="82"/>
      <c r="AC412" s="82"/>
      <c r="AD412" s="88"/>
    </row>
    <row r="413" spans="1:30" ht="11.25" customHeight="1" thickTop="1">
      <c r="A413" s="88"/>
      <c r="B413" s="82"/>
      <c r="C413" s="82"/>
      <c r="D413" s="190"/>
      <c r="E413" s="132"/>
      <c r="F413" s="82"/>
      <c r="G413" s="82"/>
      <c r="H413" s="82"/>
      <c r="I413" s="82"/>
      <c r="J413" s="82"/>
      <c r="K413" s="82"/>
      <c r="L413" s="82"/>
      <c r="M413" s="82"/>
      <c r="N413" s="82"/>
      <c r="O413" s="82"/>
      <c r="P413" s="190"/>
      <c r="Q413" s="82"/>
      <c r="R413" s="82"/>
      <c r="S413" s="82"/>
      <c r="T413" s="82"/>
      <c r="U413" s="82"/>
      <c r="V413" s="82"/>
      <c r="W413" s="82"/>
      <c r="X413" s="82"/>
      <c r="Y413" s="191"/>
      <c r="Z413" s="191"/>
      <c r="AA413" s="82"/>
      <c r="AB413" s="82"/>
      <c r="AC413" s="82"/>
      <c r="AD413" s="88"/>
    </row>
    <row r="414" spans="1:30" ht="11.25" customHeight="1">
      <c r="A414" s="88"/>
      <c r="B414" s="82"/>
      <c r="C414" s="82"/>
      <c r="D414" s="82" t="s">
        <v>320</v>
      </c>
      <c r="E414" s="132"/>
      <c r="F414" s="82"/>
      <c r="G414" s="82"/>
      <c r="H414" s="82"/>
      <c r="I414" s="82"/>
      <c r="J414" s="82"/>
      <c r="K414" s="82"/>
      <c r="L414" s="82"/>
      <c r="M414" s="82"/>
      <c r="N414" s="82"/>
      <c r="O414" s="82"/>
      <c r="P414" s="190"/>
      <c r="Q414" s="82"/>
      <c r="R414" s="82"/>
      <c r="S414" s="82"/>
      <c r="T414" s="82"/>
      <c r="U414" s="82"/>
      <c r="V414" s="82"/>
      <c r="W414" s="82"/>
      <c r="X414" s="82"/>
      <c r="Y414" s="191"/>
      <c r="Z414" s="191"/>
      <c r="AA414" s="82"/>
      <c r="AB414" s="82"/>
      <c r="AC414" s="82"/>
      <c r="AD414" s="88"/>
    </row>
    <row r="415" spans="1:30" ht="11.25" customHeight="1">
      <c r="A415" s="88"/>
      <c r="B415" s="82"/>
      <c r="C415" s="82"/>
      <c r="D415" s="82"/>
      <c r="E415" s="132"/>
      <c r="F415" s="82"/>
      <c r="G415" s="82"/>
      <c r="H415" s="82"/>
      <c r="I415" s="82"/>
      <c r="J415" s="82"/>
      <c r="K415" s="82"/>
      <c r="L415" s="82"/>
      <c r="M415" s="82"/>
      <c r="N415" s="82"/>
      <c r="O415" s="82"/>
      <c r="P415" s="190"/>
      <c r="Q415" s="82"/>
      <c r="R415" s="82"/>
      <c r="S415" s="82"/>
      <c r="T415" s="82"/>
      <c r="U415" s="82"/>
      <c r="V415" s="82"/>
      <c r="W415" s="82"/>
      <c r="X415" s="82"/>
      <c r="Y415" s="191"/>
      <c r="Z415" s="191"/>
      <c r="AA415" s="82"/>
      <c r="AB415" s="82"/>
      <c r="AC415" s="82"/>
      <c r="AD415" s="88"/>
    </row>
    <row r="416" spans="1:30" ht="11.25" customHeight="1">
      <c r="A416" s="88"/>
      <c r="B416" s="82"/>
      <c r="C416" s="82"/>
      <c r="D416" s="190"/>
      <c r="E416" s="120" t="s">
        <v>303</v>
      </c>
      <c r="F416" s="190"/>
      <c r="G416" s="82"/>
      <c r="H416" s="82"/>
      <c r="I416" s="82" t="s">
        <v>308</v>
      </c>
      <c r="J416" s="82"/>
      <c r="K416" s="82"/>
      <c r="L416" s="82"/>
      <c r="M416" s="82" t="s">
        <v>309</v>
      </c>
      <c r="N416" s="82"/>
      <c r="O416" s="82"/>
      <c r="P416" s="190"/>
      <c r="Q416" s="82"/>
      <c r="R416" s="82"/>
      <c r="S416" s="82"/>
      <c r="T416" s="82"/>
      <c r="U416" s="82"/>
      <c r="V416" s="82"/>
      <c r="W416" s="82"/>
      <c r="X416" s="82"/>
      <c r="Y416" s="191"/>
      <c r="Z416" s="191"/>
      <c r="AA416" s="82"/>
      <c r="AB416" s="82"/>
      <c r="AC416" s="82"/>
      <c r="AD416" s="88"/>
    </row>
    <row r="417" spans="1:30" ht="11.25" customHeight="1">
      <c r="A417" s="88"/>
      <c r="B417" s="82"/>
      <c r="C417" s="82"/>
      <c r="D417" s="190"/>
      <c r="E417" s="21">
        <f>INNDATA!I16</f>
        <v>0</v>
      </c>
      <c r="F417" s="82" t="s">
        <v>66</v>
      </c>
      <c r="G417" s="82"/>
      <c r="H417" s="82"/>
      <c r="I417" s="69">
        <f>'Oljeforbruk- INN'!AD5</f>
        <v>27</v>
      </c>
      <c r="J417" s="82" t="s">
        <v>66</v>
      </c>
      <c r="K417" s="82"/>
      <c r="L417" s="82"/>
      <c r="M417" s="69">
        <f>E417-I417</f>
        <v>-27</v>
      </c>
      <c r="N417" s="82" t="s">
        <v>19</v>
      </c>
      <c r="O417" s="39">
        <f>_xlfn.IFERROR((E417-I417)/I417,"")</f>
        <v>-1</v>
      </c>
      <c r="P417" s="190"/>
      <c r="Q417" s="82"/>
      <c r="R417" s="82"/>
      <c r="S417" s="82"/>
      <c r="T417" s="82"/>
      <c r="U417" s="82"/>
      <c r="V417" s="82"/>
      <c r="W417" s="82"/>
      <c r="X417" s="82"/>
      <c r="Y417" s="191"/>
      <c r="Z417" s="191"/>
      <c r="AA417" s="82"/>
      <c r="AB417" s="82"/>
      <c r="AC417" s="82"/>
      <c r="AD417" s="88"/>
    </row>
    <row r="418" spans="1:30" ht="11.25" customHeight="1">
      <c r="A418" s="88"/>
      <c r="B418" s="82"/>
      <c r="C418" s="82"/>
      <c r="D418" s="190"/>
      <c r="E418" s="132"/>
      <c r="F418" s="120"/>
      <c r="G418" s="82"/>
      <c r="H418" s="82"/>
      <c r="I418" s="120"/>
      <c r="J418" s="82"/>
      <c r="K418" s="82"/>
      <c r="L418" s="82"/>
      <c r="M418" s="82"/>
      <c r="N418" s="82"/>
      <c r="O418" s="82"/>
      <c r="P418" s="82"/>
      <c r="Q418" s="82"/>
      <c r="R418" s="82"/>
      <c r="S418" s="82"/>
      <c r="T418" s="82"/>
      <c r="U418" s="82"/>
      <c r="V418" s="82"/>
      <c r="W418" s="82"/>
      <c r="X418" s="82"/>
      <c r="Y418" s="191"/>
      <c r="Z418" s="191"/>
      <c r="AA418" s="82"/>
      <c r="AB418" s="82"/>
      <c r="AC418" s="82"/>
      <c r="AD418" s="88"/>
    </row>
    <row r="419" spans="1:30" ht="11.25" customHeight="1">
      <c r="A419" s="88"/>
      <c r="B419" s="82"/>
      <c r="C419" s="82"/>
      <c r="D419" s="82" t="s">
        <v>58</v>
      </c>
      <c r="E419" s="132"/>
      <c r="F419" s="82"/>
      <c r="G419" s="82"/>
      <c r="H419" s="82"/>
      <c r="I419" s="82"/>
      <c r="J419" s="82"/>
      <c r="K419" s="82"/>
      <c r="L419" s="82"/>
      <c r="M419" s="82"/>
      <c r="N419" s="82"/>
      <c r="O419" s="82"/>
      <c r="P419" s="82"/>
      <c r="Q419" s="82"/>
      <c r="R419" s="82"/>
      <c r="S419" s="82"/>
      <c r="T419" s="82"/>
      <c r="U419" s="82"/>
      <c r="V419" s="82"/>
      <c r="W419" s="82"/>
      <c r="X419" s="82"/>
      <c r="Y419" s="191"/>
      <c r="Z419" s="191"/>
      <c r="AA419" s="82"/>
      <c r="AB419" s="82"/>
      <c r="AC419" s="82"/>
      <c r="AD419" s="88"/>
    </row>
    <row r="420" spans="1:30" ht="11.25" customHeight="1">
      <c r="A420" s="88"/>
      <c r="B420" s="82"/>
      <c r="C420" s="82"/>
      <c r="D420" s="82"/>
      <c r="E420" s="82"/>
      <c r="F420" s="82"/>
      <c r="G420" s="82"/>
      <c r="H420" s="82"/>
      <c r="I420" s="82"/>
      <c r="J420" s="82"/>
      <c r="K420" s="120"/>
      <c r="L420" s="82"/>
      <c r="M420" s="82"/>
      <c r="N420" s="82"/>
      <c r="O420" s="82"/>
      <c r="P420" s="82"/>
      <c r="Q420" s="82"/>
      <c r="R420" s="82"/>
      <c r="S420" s="82"/>
      <c r="T420" s="82"/>
      <c r="U420" s="82"/>
      <c r="V420" s="82"/>
      <c r="W420" s="82"/>
      <c r="X420" s="82"/>
      <c r="Y420" s="191"/>
      <c r="Z420" s="191"/>
      <c r="AA420" s="82"/>
      <c r="AB420" s="82"/>
      <c r="AC420" s="82"/>
      <c r="AD420" s="88"/>
    </row>
    <row r="421" spans="1:30" ht="11.25" customHeight="1">
      <c r="A421" s="88"/>
      <c r="B421" s="82"/>
      <c r="C421" s="82"/>
      <c r="D421" s="82"/>
      <c r="E421" s="82" t="s">
        <v>303</v>
      </c>
      <c r="F421" s="82"/>
      <c r="G421" s="82"/>
      <c r="H421" s="82"/>
      <c r="I421" s="82" t="s">
        <v>308</v>
      </c>
      <c r="J421" s="82"/>
      <c r="K421" s="130"/>
      <c r="L421" s="82"/>
      <c r="M421" s="82" t="s">
        <v>302</v>
      </c>
      <c r="N421" s="82"/>
      <c r="O421" s="82"/>
      <c r="P421" s="82"/>
      <c r="Q421" s="82"/>
      <c r="R421" s="82"/>
      <c r="S421" s="82"/>
      <c r="T421" s="82"/>
      <c r="U421" s="82"/>
      <c r="V421" s="82"/>
      <c r="W421" s="82"/>
      <c r="X421" s="82"/>
      <c r="Y421" s="191"/>
      <c r="Z421" s="191"/>
      <c r="AA421" s="82"/>
      <c r="AB421" s="82"/>
      <c r="AC421" s="82"/>
      <c r="AD421" s="88"/>
    </row>
    <row r="422" spans="1:30" ht="11.25" customHeight="1">
      <c r="A422" s="88"/>
      <c r="B422" s="82"/>
      <c r="C422" s="82"/>
      <c r="D422" s="82"/>
      <c r="E422" s="82" t="s">
        <v>306</v>
      </c>
      <c r="F422" s="119" t="s">
        <v>57</v>
      </c>
      <c r="G422" s="82" t="s">
        <v>301</v>
      </c>
      <c r="H422" s="82"/>
      <c r="I422" s="82" t="s">
        <v>306</v>
      </c>
      <c r="J422" s="119" t="s">
        <v>57</v>
      </c>
      <c r="K422" s="82" t="s">
        <v>301</v>
      </c>
      <c r="L422" s="82"/>
      <c r="M422" s="82" t="s">
        <v>306</v>
      </c>
      <c r="N422" s="119" t="s">
        <v>57</v>
      </c>
      <c r="O422" s="82" t="s">
        <v>301</v>
      </c>
      <c r="P422" s="82"/>
      <c r="Q422" s="82"/>
      <c r="R422" s="82"/>
      <c r="S422" s="82"/>
      <c r="T422" s="82"/>
      <c r="U422" s="82"/>
      <c r="V422" s="82"/>
      <c r="W422" s="82"/>
      <c r="X422" s="82"/>
      <c r="Y422" s="191"/>
      <c r="Z422" s="191"/>
      <c r="AA422" s="82"/>
      <c r="AB422" s="82"/>
      <c r="AC422" s="82"/>
      <c r="AD422" s="88"/>
    </row>
    <row r="423" spans="1:30" ht="11.25" customHeight="1">
      <c r="A423" s="88"/>
      <c r="B423" s="82"/>
      <c r="C423" s="82"/>
      <c r="D423" s="82" t="s">
        <v>0</v>
      </c>
      <c r="E423" s="40" t="str">
        <f>UTDATA!J19</f>
        <v/>
      </c>
      <c r="F423" s="39" t="str">
        <f>_xlfn.IFERROR(E423/E428,"")</f>
        <v/>
      </c>
      <c r="G423" s="182" t="str">
        <f>_xlfn.IFERROR(E423*INNDATA!C28,"")</f>
        <v/>
      </c>
      <c r="H423" s="82"/>
      <c r="I423" s="40">
        <f>'Oljeforbruk- INN'!X5</f>
        <v>3614.4</v>
      </c>
      <c r="J423" s="39">
        <f>I423/I428</f>
        <v>0.8575292415003916</v>
      </c>
      <c r="K423" s="182">
        <f>I423*INNDATA!C28</f>
        <v>0</v>
      </c>
      <c r="L423" s="82"/>
      <c r="M423" s="40" t="str">
        <f aca="true" t="shared" si="9" ref="M423:M428">_xlfn.IFERROR(E423-I423,"")</f>
        <v/>
      </c>
      <c r="N423" s="39" t="str">
        <f>_xlfn.IFERROR((E423-I423)/I423,"")</f>
        <v/>
      </c>
      <c r="O423" s="182" t="str">
        <f>_xlfn.IFERROR(M423*INNDATA!C28,"")</f>
        <v/>
      </c>
      <c r="P423" s="82"/>
      <c r="Q423" s="82"/>
      <c r="R423" s="82"/>
      <c r="S423" s="82"/>
      <c r="T423" s="82"/>
      <c r="U423" s="82"/>
      <c r="V423" s="82"/>
      <c r="W423" s="82"/>
      <c r="X423" s="82"/>
      <c r="Y423" s="191"/>
      <c r="Z423" s="191"/>
      <c r="AA423" s="82"/>
      <c r="AB423" s="82"/>
      <c r="AC423" s="82"/>
      <c r="AD423" s="88"/>
    </row>
    <row r="424" spans="1:30" ht="11.25" customHeight="1">
      <c r="A424" s="88"/>
      <c r="B424" s="82"/>
      <c r="C424" s="190"/>
      <c r="D424" s="82" t="s">
        <v>3</v>
      </c>
      <c r="E424" s="40" t="str">
        <f>UTDATA!J21</f>
        <v/>
      </c>
      <c r="F424" s="39" t="str">
        <f>_xlfn.IFERROR(E424/E428,"")</f>
        <v/>
      </c>
      <c r="G424" s="182" t="str">
        <f>_xlfn.IFERROR(E424*INNDATA!C28,"")</f>
        <v/>
      </c>
      <c r="H424" s="82"/>
      <c r="I424" s="40">
        <f>'Oljeforbruk- INN'!Y5</f>
        <v>437.2</v>
      </c>
      <c r="J424" s="39">
        <f>I424/I428</f>
        <v>0.10372725331561841</v>
      </c>
      <c r="K424" s="182">
        <f>I424*INNDATA!C28</f>
        <v>0</v>
      </c>
      <c r="L424" s="82"/>
      <c r="M424" s="40" t="str">
        <f t="shared" si="9"/>
        <v/>
      </c>
      <c r="N424" s="39" t="str">
        <f>_xlfn.IFERROR((E424-I424)/I424,"")</f>
        <v/>
      </c>
      <c r="O424" s="182" t="str">
        <f>_xlfn.IFERROR(M424*INNDATA!C28,"")</f>
        <v/>
      </c>
      <c r="P424" s="190"/>
      <c r="Q424" s="82"/>
      <c r="R424" s="82"/>
      <c r="S424" s="82"/>
      <c r="T424" s="82"/>
      <c r="U424" s="82"/>
      <c r="V424" s="82"/>
      <c r="W424" s="82"/>
      <c r="X424" s="82"/>
      <c r="Y424" s="191"/>
      <c r="Z424" s="191"/>
      <c r="AA424" s="82"/>
      <c r="AB424" s="82"/>
      <c r="AC424" s="82"/>
      <c r="AD424" s="88"/>
    </row>
    <row r="425" spans="1:30" ht="11.25" customHeight="1">
      <c r="A425" s="88"/>
      <c r="B425" s="82"/>
      <c r="C425" s="190"/>
      <c r="D425" s="82" t="s">
        <v>4</v>
      </c>
      <c r="E425" s="40" t="str">
        <f>UTDATA!J23</f>
        <v/>
      </c>
      <c r="F425" s="39" t="str">
        <f>_xlfn.IFERROR(E425/E428,"")</f>
        <v/>
      </c>
      <c r="G425" s="182" t="str">
        <f>_xlfn.IFERROR(E425*INNDATA!C28,"")</f>
        <v/>
      </c>
      <c r="H425" s="82"/>
      <c r="I425" s="40">
        <f>'Oljeforbruk- INN'!Z5</f>
        <v>154.6</v>
      </c>
      <c r="J425" s="39">
        <f>I425/I428</f>
        <v>0.03667939927400413</v>
      </c>
      <c r="K425" s="182">
        <f>I425*INNDATA!C28</f>
        <v>0</v>
      </c>
      <c r="L425" s="82"/>
      <c r="M425" s="40" t="str">
        <f t="shared" si="9"/>
        <v/>
      </c>
      <c r="N425" s="39" t="str">
        <f>_xlfn.IFERROR((E425-I425)/I425,"")</f>
        <v/>
      </c>
      <c r="O425" s="182" t="str">
        <f>_xlfn.IFERROR(M425*INNDATA!C28,"")</f>
        <v/>
      </c>
      <c r="P425" s="190"/>
      <c r="Q425" s="82"/>
      <c r="R425" s="82"/>
      <c r="S425" s="82"/>
      <c r="T425" s="82"/>
      <c r="U425" s="82"/>
      <c r="V425" s="82"/>
      <c r="W425" s="82"/>
      <c r="X425" s="82"/>
      <c r="Y425" s="191"/>
      <c r="Z425" s="191"/>
      <c r="AA425" s="82"/>
      <c r="AB425" s="82"/>
      <c r="AC425" s="82"/>
      <c r="AD425" s="88"/>
    </row>
    <row r="426" spans="1:30" ht="11.25" customHeight="1">
      <c r="A426" s="88"/>
      <c r="B426" s="82"/>
      <c r="C426" s="190"/>
      <c r="D426" s="82" t="s">
        <v>5</v>
      </c>
      <c r="E426" s="40" t="str">
        <f>UTDATA!J25</f>
        <v/>
      </c>
      <c r="F426" s="39" t="str">
        <f>_xlfn.IFERROR(E426/E428,"")</f>
        <v/>
      </c>
      <c r="G426" s="182" t="str">
        <f>_xlfn.IFERROR(E426*INNDATA!C28,"")</f>
        <v/>
      </c>
      <c r="H426" s="82"/>
      <c r="I426" s="40">
        <f>'Oljeforbruk- INN'!AA5</f>
        <v>7</v>
      </c>
      <c r="J426" s="39">
        <f>I426/I428</f>
        <v>0.00166077487010368</v>
      </c>
      <c r="K426" s="182">
        <f>I426*INNDATA!C28</f>
        <v>0</v>
      </c>
      <c r="L426" s="82"/>
      <c r="M426" s="40" t="str">
        <f t="shared" si="9"/>
        <v/>
      </c>
      <c r="N426" s="39" t="str">
        <f>_xlfn.IFERROR((E426-I426)/I426,"")</f>
        <v/>
      </c>
      <c r="O426" s="182" t="str">
        <f>_xlfn.IFERROR(M426*INNDATA!C28,"")</f>
        <v/>
      </c>
      <c r="P426" s="190"/>
      <c r="Q426" s="82"/>
      <c r="R426" s="82"/>
      <c r="S426" s="82"/>
      <c r="T426" s="82"/>
      <c r="U426" s="82"/>
      <c r="V426" s="82"/>
      <c r="W426" s="82"/>
      <c r="X426" s="82"/>
      <c r="Y426" s="191"/>
      <c r="Z426" s="191"/>
      <c r="AA426" s="82"/>
      <c r="AB426" s="82"/>
      <c r="AC426" s="82"/>
      <c r="AD426" s="88"/>
    </row>
    <row r="427" spans="1:30" ht="11.25" customHeight="1">
      <c r="A427" s="88"/>
      <c r="B427" s="82"/>
      <c r="C427" s="82"/>
      <c r="D427" s="82" t="s">
        <v>56</v>
      </c>
      <c r="E427" s="40" t="str">
        <f>UTDATA!J27</f>
        <v/>
      </c>
      <c r="F427" s="39" t="str">
        <f>_xlfn.IFERROR(E427/E428,"")</f>
        <v/>
      </c>
      <c r="G427" s="182" t="str">
        <f>_xlfn.IFERROR(E427*INNDATA!C28,"")</f>
        <v/>
      </c>
      <c r="H427" s="82"/>
      <c r="I427" s="40">
        <f>'Oljeforbruk- INN'!AB5</f>
        <v>1.7</v>
      </c>
      <c r="J427" s="39">
        <f>I427/I428</f>
        <v>0.00040333103988232226</v>
      </c>
      <c r="K427" s="182">
        <f>I427*INNDATA!C28</f>
        <v>0</v>
      </c>
      <c r="L427" s="82"/>
      <c r="M427" s="40" t="str">
        <f t="shared" si="9"/>
        <v/>
      </c>
      <c r="N427" s="39" t="str">
        <f>_xlfn.IFERROR((E427-I427)/I427,"")</f>
        <v/>
      </c>
      <c r="O427" s="182" t="str">
        <f>_xlfn.IFERROR(M427*INNDATA!C28,"")</f>
        <v/>
      </c>
      <c r="P427" s="82"/>
      <c r="Q427" s="82"/>
      <c r="R427" s="82"/>
      <c r="S427" s="82"/>
      <c r="T427" s="82"/>
      <c r="U427" s="82"/>
      <c r="V427" s="82"/>
      <c r="W427" s="82"/>
      <c r="X427" s="82"/>
      <c r="Y427" s="191"/>
      <c r="Z427" s="191"/>
      <c r="AA427" s="82"/>
      <c r="AB427" s="82"/>
      <c r="AC427" s="82"/>
      <c r="AD427" s="88"/>
    </row>
    <row r="428" spans="1:30" ht="11.25" customHeight="1">
      <c r="A428" s="88"/>
      <c r="B428" s="82"/>
      <c r="C428" s="82"/>
      <c r="D428" s="82" t="s">
        <v>305</v>
      </c>
      <c r="E428" s="40" t="str">
        <f>UTDATA!J29</f>
        <v/>
      </c>
      <c r="F428" s="190"/>
      <c r="G428" s="182" t="str">
        <f>_xlfn.IFERROR(E428*INNDATA!C28,"")</f>
        <v/>
      </c>
      <c r="H428" s="82"/>
      <c r="I428" s="40">
        <f>'Oljeforbruk- INN'!AC5</f>
        <v>4214.9</v>
      </c>
      <c r="J428" s="190"/>
      <c r="K428" s="182">
        <f>I428*INNDATA!C28</f>
        <v>0</v>
      </c>
      <c r="L428" s="82"/>
      <c r="M428" s="40" t="str">
        <f t="shared" si="9"/>
        <v/>
      </c>
      <c r="N428" s="190"/>
      <c r="O428" s="182" t="str">
        <f>_xlfn.IFERROR(M428*INNDATA!C28,"")</f>
        <v/>
      </c>
      <c r="P428" s="82"/>
      <c r="Q428" s="82"/>
      <c r="R428" s="82"/>
      <c r="S428" s="82"/>
      <c r="T428" s="82"/>
      <c r="U428" s="82"/>
      <c r="V428" s="82"/>
      <c r="W428" s="82"/>
      <c r="X428" s="82"/>
      <c r="Y428" s="191"/>
      <c r="Z428" s="191"/>
      <c r="AA428" s="82"/>
      <c r="AB428" s="82"/>
      <c r="AC428" s="82"/>
      <c r="AD428" s="88"/>
    </row>
    <row r="429" spans="1:30" ht="11.25" customHeight="1">
      <c r="A429" s="88"/>
      <c r="B429" s="82"/>
      <c r="C429" s="82"/>
      <c r="D429" s="82"/>
      <c r="E429" s="82"/>
      <c r="F429" s="82"/>
      <c r="G429" s="82"/>
      <c r="H429" s="82"/>
      <c r="I429" s="82"/>
      <c r="J429" s="82"/>
      <c r="K429" s="82"/>
      <c r="L429" s="82"/>
      <c r="M429" s="82"/>
      <c r="N429" s="82"/>
      <c r="O429" s="82"/>
      <c r="P429" s="82"/>
      <c r="Q429" s="82"/>
      <c r="R429" s="82"/>
      <c r="S429" s="82"/>
      <c r="T429" s="82"/>
      <c r="U429" s="82"/>
      <c r="V429" s="82"/>
      <c r="W429" s="82"/>
      <c r="X429" s="82"/>
      <c r="Y429" s="191"/>
      <c r="Z429" s="191"/>
      <c r="AA429" s="82"/>
      <c r="AB429" s="82"/>
      <c r="AC429" s="82"/>
      <c r="AD429" s="88"/>
    </row>
    <row r="430" spans="1:30" ht="11.25" customHeight="1">
      <c r="A430" s="88"/>
      <c r="B430" s="82"/>
      <c r="C430" s="82"/>
      <c r="D430" s="82" t="s">
        <v>304</v>
      </c>
      <c r="E430" s="82"/>
      <c r="F430" s="82"/>
      <c r="G430" s="82"/>
      <c r="H430" s="82"/>
      <c r="I430" s="82"/>
      <c r="J430" s="193"/>
      <c r="K430" s="82"/>
      <c r="L430" s="82"/>
      <c r="M430" s="82"/>
      <c r="N430" s="82"/>
      <c r="O430" s="82"/>
      <c r="P430" s="82"/>
      <c r="Q430" s="82"/>
      <c r="R430" s="82"/>
      <c r="S430" s="82"/>
      <c r="T430" s="82"/>
      <c r="U430" s="82"/>
      <c r="V430" s="82"/>
      <c r="W430" s="82"/>
      <c r="X430" s="82"/>
      <c r="Y430" s="191"/>
      <c r="Z430" s="191"/>
      <c r="AA430" s="82"/>
      <c r="AB430" s="82"/>
      <c r="AC430" s="82"/>
      <c r="AD430" s="88"/>
    </row>
    <row r="431" spans="1:30" ht="11.25" customHeight="1">
      <c r="A431" s="88"/>
      <c r="B431" s="82"/>
      <c r="C431" s="82"/>
      <c r="D431" s="82"/>
      <c r="E431" s="82"/>
      <c r="F431" s="82"/>
      <c r="G431" s="82"/>
      <c r="H431" s="82"/>
      <c r="I431" s="82"/>
      <c r="J431" s="82"/>
      <c r="K431" s="82"/>
      <c r="L431" s="82"/>
      <c r="M431" s="82"/>
      <c r="N431" s="82"/>
      <c r="O431" s="82"/>
      <c r="P431" s="82"/>
      <c r="Q431" s="82"/>
      <c r="R431" s="82"/>
      <c r="S431" s="82"/>
      <c r="T431" s="82"/>
      <c r="U431" s="82"/>
      <c r="V431" s="82"/>
      <c r="W431" s="82"/>
      <c r="X431" s="82"/>
      <c r="Y431" s="191"/>
      <c r="Z431" s="191"/>
      <c r="AA431" s="82"/>
      <c r="AB431" s="82"/>
      <c r="AC431" s="82"/>
      <c r="AD431" s="88"/>
    </row>
    <row r="432" spans="1:30" ht="11.25" customHeight="1">
      <c r="A432" s="88"/>
      <c r="B432" s="82"/>
      <c r="C432" s="82"/>
      <c r="D432" s="82"/>
      <c r="E432" s="82" t="s">
        <v>303</v>
      </c>
      <c r="F432" s="82"/>
      <c r="G432" s="82"/>
      <c r="H432" s="82"/>
      <c r="I432" s="82" t="s">
        <v>308</v>
      </c>
      <c r="J432" s="82"/>
      <c r="K432" s="82"/>
      <c r="L432" s="82"/>
      <c r="M432" s="82" t="s">
        <v>302</v>
      </c>
      <c r="N432" s="82"/>
      <c r="O432" s="82"/>
      <c r="P432" s="82"/>
      <c r="Q432" s="82"/>
      <c r="R432" s="82"/>
      <c r="S432" s="82"/>
      <c r="T432" s="82"/>
      <c r="U432" s="82"/>
      <c r="V432" s="82"/>
      <c r="W432" s="82"/>
      <c r="X432" s="82"/>
      <c r="Y432" s="191"/>
      <c r="Z432" s="191"/>
      <c r="AA432" s="82"/>
      <c r="AB432" s="82"/>
      <c r="AC432" s="82"/>
      <c r="AD432" s="88"/>
    </row>
    <row r="433" spans="1:30" ht="11.25" customHeight="1">
      <c r="A433" s="88"/>
      <c r="B433" s="82"/>
      <c r="C433" s="82"/>
      <c r="D433" s="82"/>
      <c r="E433" s="82" t="s">
        <v>306</v>
      </c>
      <c r="F433" s="119" t="s">
        <v>57</v>
      </c>
      <c r="G433" s="82" t="s">
        <v>301</v>
      </c>
      <c r="H433" s="82"/>
      <c r="I433" s="82" t="s">
        <v>306</v>
      </c>
      <c r="J433" s="119" t="s">
        <v>57</v>
      </c>
      <c r="K433" s="82" t="s">
        <v>301</v>
      </c>
      <c r="L433" s="82"/>
      <c r="M433" s="82" t="s">
        <v>306</v>
      </c>
      <c r="N433" s="119" t="s">
        <v>57</v>
      </c>
      <c r="O433" s="82" t="s">
        <v>301</v>
      </c>
      <c r="P433" s="82"/>
      <c r="Q433" s="82"/>
      <c r="R433" s="82"/>
      <c r="S433" s="82"/>
      <c r="T433" s="82"/>
      <c r="U433" s="82"/>
      <c r="V433" s="82"/>
      <c r="W433" s="82"/>
      <c r="X433" s="82"/>
      <c r="Y433" s="191"/>
      <c r="Z433" s="191"/>
      <c r="AA433" s="82"/>
      <c r="AB433" s="82"/>
      <c r="AC433" s="82"/>
      <c r="AD433" s="88"/>
    </row>
    <row r="434" spans="1:30" ht="11.25" customHeight="1">
      <c r="A434" s="88"/>
      <c r="B434" s="82"/>
      <c r="C434" s="82"/>
      <c r="D434" s="82" t="s">
        <v>7</v>
      </c>
      <c r="E434" s="40" t="str">
        <f>UTDATA!J678</f>
        <v/>
      </c>
      <c r="F434" s="39" t="str">
        <f>_xlfn.IFERROR(E434/E441,"")</f>
        <v/>
      </c>
      <c r="G434" s="182" t="str">
        <f>_xlfn.IFERROR(E434*INNDATA!C28,"")</f>
        <v/>
      </c>
      <c r="H434" s="82"/>
      <c r="I434" s="40">
        <f>'Oljeforbruk- UT'!AD5</f>
        <v>3601.3</v>
      </c>
      <c r="J434" s="39">
        <f>I434/I441</f>
        <v>0.8581470714387838</v>
      </c>
      <c r="K434" s="182">
        <f>I434*INNDATA!C28</f>
        <v>0</v>
      </c>
      <c r="L434" s="82"/>
      <c r="M434" s="40" t="str">
        <f aca="true" t="shared" si="10" ref="M434:M441">_xlfn.IFERROR(E434-I434,"")</f>
        <v/>
      </c>
      <c r="N434" s="39" t="str">
        <f aca="true" t="shared" si="11" ref="N434:N440">_xlfn.IFERROR((E434-I434)/I434,"")</f>
        <v/>
      </c>
      <c r="O434" s="182" t="str">
        <f>_xlfn.IFERROR(M434*INNDATA!C28,"")</f>
        <v/>
      </c>
      <c r="P434" s="82"/>
      <c r="Q434" s="82"/>
      <c r="R434" s="82"/>
      <c r="S434" s="82"/>
      <c r="T434" s="82"/>
      <c r="U434" s="82"/>
      <c r="V434" s="82"/>
      <c r="W434" s="82"/>
      <c r="X434" s="82"/>
      <c r="Y434" s="191"/>
      <c r="Z434" s="191"/>
      <c r="AA434" s="82"/>
      <c r="AB434" s="82"/>
      <c r="AC434" s="82"/>
      <c r="AD434" s="88"/>
    </row>
    <row r="435" spans="1:30" ht="11.25" customHeight="1">
      <c r="A435" s="88"/>
      <c r="B435" s="82"/>
      <c r="C435" s="82"/>
      <c r="D435" s="82" t="s">
        <v>8</v>
      </c>
      <c r="E435" s="40" t="str">
        <f>UTDATA!J680</f>
        <v/>
      </c>
      <c r="F435" s="39" t="str">
        <f>_xlfn.IFERROR(E435/E441,"")</f>
        <v/>
      </c>
      <c r="G435" s="182" t="str">
        <f>_xlfn.IFERROR(E435*INNDATA!C28,"")</f>
        <v/>
      </c>
      <c r="H435" s="82"/>
      <c r="I435" s="40">
        <f>'Oljeforbruk- UT'!AE5</f>
        <v>51.3</v>
      </c>
      <c r="J435" s="39">
        <f>I435/I441</f>
        <v>0.012224181480245911</v>
      </c>
      <c r="K435" s="182">
        <f>I435*INNDATA!C28</f>
        <v>0</v>
      </c>
      <c r="L435" s="82"/>
      <c r="M435" s="40" t="str">
        <f t="shared" si="10"/>
        <v/>
      </c>
      <c r="N435" s="39" t="str">
        <f t="shared" si="11"/>
        <v/>
      </c>
      <c r="O435" s="182" t="str">
        <f>_xlfn.IFERROR(M435*INNDATA!C28,"")</f>
        <v/>
      </c>
      <c r="P435" s="82"/>
      <c r="Q435" s="82"/>
      <c r="R435" s="82"/>
      <c r="S435" s="82"/>
      <c r="T435" s="82"/>
      <c r="U435" s="82"/>
      <c r="V435" s="82"/>
      <c r="W435" s="82"/>
      <c r="X435" s="82"/>
      <c r="Y435" s="191"/>
      <c r="Z435" s="191"/>
      <c r="AA435" s="82"/>
      <c r="AB435" s="82"/>
      <c r="AC435" s="82"/>
      <c r="AD435" s="88"/>
    </row>
    <row r="436" spans="1:30" ht="11.25" customHeight="1">
      <c r="A436" s="88"/>
      <c r="B436" s="82"/>
      <c r="C436" s="82"/>
      <c r="D436" s="82" t="s">
        <v>9</v>
      </c>
      <c r="E436" s="40" t="str">
        <f>UTDATA!J682</f>
        <v/>
      </c>
      <c r="F436" s="39" t="str">
        <f>_xlfn.IFERROR(E436/E441,"")</f>
        <v/>
      </c>
      <c r="G436" s="182" t="str">
        <f>_xlfn.IFERROR(E436*INNDATA!C28,"")</f>
        <v/>
      </c>
      <c r="H436" s="82"/>
      <c r="I436" s="40">
        <f>'Oljeforbruk- UT'!AF5</f>
        <v>24.9</v>
      </c>
      <c r="J436" s="39">
        <f>I436/I441</f>
        <v>0.005933374636610589</v>
      </c>
      <c r="K436" s="182">
        <f>I436*INNDATA!C28</f>
        <v>0</v>
      </c>
      <c r="L436" s="82"/>
      <c r="M436" s="40" t="str">
        <f t="shared" si="10"/>
        <v/>
      </c>
      <c r="N436" s="39" t="str">
        <f t="shared" si="11"/>
        <v/>
      </c>
      <c r="O436" s="182" t="str">
        <f>_xlfn.IFERROR(M436*INNDATA!C28,"")</f>
        <v/>
      </c>
      <c r="P436" s="82"/>
      <c r="Q436" s="82"/>
      <c r="R436" s="82"/>
      <c r="S436" s="82"/>
      <c r="T436" s="82"/>
      <c r="U436" s="82"/>
      <c r="V436" s="82"/>
      <c r="W436" s="82"/>
      <c r="X436" s="191"/>
      <c r="Y436" s="191"/>
      <c r="Z436" s="191"/>
      <c r="AA436" s="82"/>
      <c r="AB436" s="82"/>
      <c r="AC436" s="82"/>
      <c r="AD436" s="88"/>
    </row>
    <row r="437" spans="1:30" ht="11.25" customHeight="1">
      <c r="A437" s="88"/>
      <c r="B437" s="82"/>
      <c r="C437" s="82"/>
      <c r="D437" s="82" t="s">
        <v>10</v>
      </c>
      <c r="E437" s="40" t="str">
        <f>UTDATA!J686</f>
        <v/>
      </c>
      <c r="F437" s="39" t="str">
        <f>_xlfn.IFERROR(E437/E441,"")</f>
        <v/>
      </c>
      <c r="G437" s="182" t="str">
        <f>_xlfn.IFERROR(E437*INNDATA!C28,"")</f>
        <v/>
      </c>
      <c r="H437" s="82"/>
      <c r="I437" s="40">
        <f>'Oljeforbruk- UT'!AG5</f>
        <v>52.4</v>
      </c>
      <c r="J437" s="39">
        <f>I437/I441</f>
        <v>0.012486298432064051</v>
      </c>
      <c r="K437" s="182">
        <f>I437*INNDATA!C28</f>
        <v>0</v>
      </c>
      <c r="L437" s="82"/>
      <c r="M437" s="40" t="str">
        <f t="shared" si="10"/>
        <v/>
      </c>
      <c r="N437" s="39" t="str">
        <f t="shared" si="11"/>
        <v/>
      </c>
      <c r="O437" s="182" t="str">
        <f>_xlfn.IFERROR(M437*INNDATA!C28,"")</f>
        <v/>
      </c>
      <c r="P437" s="82"/>
      <c r="Q437" s="82"/>
      <c r="R437" s="82"/>
      <c r="S437" s="82"/>
      <c r="T437" s="82"/>
      <c r="U437" s="82"/>
      <c r="V437" s="82"/>
      <c r="W437" s="82"/>
      <c r="X437" s="82"/>
      <c r="Y437" s="191"/>
      <c r="Z437" s="191"/>
      <c r="AA437" s="82"/>
      <c r="AB437" s="82"/>
      <c r="AC437" s="82"/>
      <c r="AD437" s="88"/>
    </row>
    <row r="438" spans="1:30" ht="11.25" customHeight="1">
      <c r="A438" s="88"/>
      <c r="B438" s="82"/>
      <c r="C438" s="82"/>
      <c r="D438" s="82" t="s">
        <v>11</v>
      </c>
      <c r="E438" s="40" t="str">
        <f>UTDATA!J684</f>
        <v/>
      </c>
      <c r="F438" s="39" t="str">
        <f>_xlfn.IFERROR(E438/E441,"")</f>
        <v/>
      </c>
      <c r="G438" s="182" t="str">
        <f>_xlfn.IFERROR(E438*INNDATA!C28,"")</f>
        <v/>
      </c>
      <c r="H438" s="82"/>
      <c r="I438" s="40">
        <f>'Oljeforbruk- UT'!AH5</f>
        <v>270.3</v>
      </c>
      <c r="J438" s="39">
        <f>I438/I441</f>
        <v>0.06440928370585712</v>
      </c>
      <c r="K438" s="182">
        <f>I438*INNDATA!C28</f>
        <v>0</v>
      </c>
      <c r="L438" s="82"/>
      <c r="M438" s="40" t="str">
        <f t="shared" si="10"/>
        <v/>
      </c>
      <c r="N438" s="39" t="str">
        <f t="shared" si="11"/>
        <v/>
      </c>
      <c r="O438" s="182" t="str">
        <f>_xlfn.IFERROR(M438*INNDATA!C28,"")</f>
        <v/>
      </c>
      <c r="P438" s="82"/>
      <c r="Q438" s="82"/>
      <c r="R438" s="82"/>
      <c r="S438" s="82"/>
      <c r="T438" s="82"/>
      <c r="U438" s="82"/>
      <c r="V438" s="82"/>
      <c r="W438" s="82"/>
      <c r="X438" s="82"/>
      <c r="Y438" s="82"/>
      <c r="Z438" s="82"/>
      <c r="AA438" s="82"/>
      <c r="AB438" s="82"/>
      <c r="AC438" s="82"/>
      <c r="AD438" s="88"/>
    </row>
    <row r="439" spans="1:30" ht="11.25" customHeight="1">
      <c r="A439" s="88"/>
      <c r="B439" s="82"/>
      <c r="C439" s="82"/>
      <c r="D439" s="82" t="s">
        <v>12</v>
      </c>
      <c r="E439" s="40" t="str">
        <f>UTDATA!J688</f>
        <v/>
      </c>
      <c r="F439" s="39" t="str">
        <f>_xlfn.IFERROR(E439/E441,"")</f>
        <v/>
      </c>
      <c r="G439" s="182" t="str">
        <f>_xlfn.IFERROR(E439*INNDATA!C28,"")</f>
        <v/>
      </c>
      <c r="H439" s="82"/>
      <c r="I439" s="40">
        <f>'Oljeforbruk- UT'!AI5</f>
        <v>33.3</v>
      </c>
      <c r="J439" s="39">
        <f>I439/I441</f>
        <v>0.0079349949959491</v>
      </c>
      <c r="K439" s="182">
        <f>I439*INNDATA!C28</f>
        <v>0</v>
      </c>
      <c r="L439" s="82"/>
      <c r="M439" s="40" t="str">
        <f t="shared" si="10"/>
        <v/>
      </c>
      <c r="N439" s="39" t="str">
        <f t="shared" si="11"/>
        <v/>
      </c>
      <c r="O439" s="182" t="str">
        <f>_xlfn.IFERROR(M439*INNDATA!C28,"")</f>
        <v/>
      </c>
      <c r="P439" s="82"/>
      <c r="Q439" s="82"/>
      <c r="R439" s="82"/>
      <c r="S439" s="82"/>
      <c r="T439" s="82"/>
      <c r="U439" s="82"/>
      <c r="V439" s="82"/>
      <c r="W439" s="82"/>
      <c r="X439" s="82"/>
      <c r="Y439" s="82"/>
      <c r="Z439" s="82"/>
      <c r="AA439" s="82"/>
      <c r="AB439" s="82"/>
      <c r="AC439" s="82"/>
      <c r="AD439" s="88"/>
    </row>
    <row r="440" spans="1:30" ht="11.25" customHeight="1">
      <c r="A440" s="88"/>
      <c r="B440" s="82"/>
      <c r="C440" s="82"/>
      <c r="D440" s="82" t="s">
        <v>13</v>
      </c>
      <c r="E440" s="40" t="str">
        <f>UTDATA!J690</f>
        <v/>
      </c>
      <c r="F440" s="39" t="str">
        <f>_xlfn.IFERROR(E440/E441,"")</f>
        <v/>
      </c>
      <c r="G440" s="182" t="str">
        <f>_xlfn.IFERROR(E440*INNDATA!C28,"")</f>
        <v/>
      </c>
      <c r="H440" s="82"/>
      <c r="I440" s="40">
        <f>'Oljeforbruk- UT'!AJ5</f>
        <v>163.1</v>
      </c>
      <c r="J440" s="39">
        <f>I440/I441</f>
        <v>0.03886479531048944</v>
      </c>
      <c r="K440" s="182">
        <f>I440*INNDATA!C28</f>
        <v>0</v>
      </c>
      <c r="L440" s="82"/>
      <c r="M440" s="40" t="str">
        <f t="shared" si="10"/>
        <v/>
      </c>
      <c r="N440" s="39" t="str">
        <f t="shared" si="11"/>
        <v/>
      </c>
      <c r="O440" s="182" t="str">
        <f>_xlfn.IFERROR(M440*INNDATA!C28,"")</f>
        <v/>
      </c>
      <c r="P440" s="82"/>
      <c r="Q440" s="82"/>
      <c r="R440" s="82"/>
      <c r="S440" s="82"/>
      <c r="T440" s="82"/>
      <c r="U440" s="82"/>
      <c r="V440" s="82"/>
      <c r="W440" s="82"/>
      <c r="X440" s="82"/>
      <c r="Y440" s="82"/>
      <c r="Z440" s="82"/>
      <c r="AA440" s="82"/>
      <c r="AB440" s="82"/>
      <c r="AC440" s="82"/>
      <c r="AD440" s="88"/>
    </row>
    <row r="441" spans="1:30" ht="11.25" customHeight="1">
      <c r="A441" s="88"/>
      <c r="B441" s="82"/>
      <c r="C441" s="82"/>
      <c r="D441" s="82" t="s">
        <v>305</v>
      </c>
      <c r="E441" s="40" t="str">
        <f>UTDATA!J692</f>
        <v/>
      </c>
      <c r="F441" s="190"/>
      <c r="G441" s="182" t="str">
        <f>_xlfn.IFERROR(E441*INNDATA!C28,"")</f>
        <v/>
      </c>
      <c r="H441" s="82"/>
      <c r="I441" s="40">
        <f>'Oljeforbruk- UT'!AK5</f>
        <v>4196.6</v>
      </c>
      <c r="J441" s="190"/>
      <c r="K441" s="182">
        <f>I441*INNDATA!C28</f>
        <v>0</v>
      </c>
      <c r="L441" s="82"/>
      <c r="M441" s="40" t="str">
        <f t="shared" si="10"/>
        <v/>
      </c>
      <c r="N441" s="190"/>
      <c r="O441" s="182" t="str">
        <f>_xlfn.IFERROR(M441*INNDATA!C28,"")</f>
        <v/>
      </c>
      <c r="P441" s="82"/>
      <c r="Q441" s="82"/>
      <c r="R441" s="82"/>
      <c r="S441" s="82"/>
      <c r="T441" s="82"/>
      <c r="U441" s="82"/>
      <c r="V441" s="82"/>
      <c r="W441" s="82"/>
      <c r="X441" s="82"/>
      <c r="Y441" s="82"/>
      <c r="Z441" s="82"/>
      <c r="AA441" s="82"/>
      <c r="AB441" s="82"/>
      <c r="AC441" s="82"/>
      <c r="AD441" s="88"/>
    </row>
    <row r="442" spans="1:30" ht="11.25" customHeight="1">
      <c r="A442" s="88"/>
      <c r="B442" s="82"/>
      <c r="C442" s="82"/>
      <c r="D442" s="82"/>
      <c r="E442" s="82"/>
      <c r="F442" s="82"/>
      <c r="G442" s="82"/>
      <c r="H442" s="82"/>
      <c r="I442" s="82"/>
      <c r="J442" s="82"/>
      <c r="K442" s="82"/>
      <c r="L442" s="82"/>
      <c r="M442" s="82"/>
      <c r="N442" s="82"/>
      <c r="O442" s="82"/>
      <c r="P442" s="190"/>
      <c r="Q442" s="190"/>
      <c r="R442" s="190"/>
      <c r="S442" s="190"/>
      <c r="T442" s="190"/>
      <c r="U442" s="190"/>
      <c r="V442" s="190"/>
      <c r="W442" s="190"/>
      <c r="X442" s="191"/>
      <c r="Y442" s="191"/>
      <c r="Z442" s="82"/>
      <c r="AA442" s="82"/>
      <c r="AB442" s="82"/>
      <c r="AC442" s="82"/>
      <c r="AD442" s="88"/>
    </row>
    <row r="443" spans="1:30" ht="11.25" customHeight="1">
      <c r="A443" s="88"/>
      <c r="B443" s="82"/>
      <c r="C443" s="82"/>
      <c r="D443" s="82" t="s">
        <v>310</v>
      </c>
      <c r="E443" s="82"/>
      <c r="F443" s="82"/>
      <c r="G443" s="82"/>
      <c r="H443" s="82"/>
      <c r="I443" s="82"/>
      <c r="J443" s="82"/>
      <c r="K443" s="82"/>
      <c r="L443" s="82"/>
      <c r="M443" s="82"/>
      <c r="N443" s="82"/>
      <c r="O443" s="82"/>
      <c r="P443" s="190"/>
      <c r="Q443" s="190"/>
      <c r="R443" s="190"/>
      <c r="S443" s="190"/>
      <c r="T443" s="190"/>
      <c r="U443" s="190"/>
      <c r="V443" s="190"/>
      <c r="W443" s="190"/>
      <c r="X443" s="191"/>
      <c r="Y443" s="191"/>
      <c r="Z443" s="82"/>
      <c r="AA443" s="82"/>
      <c r="AB443" s="82"/>
      <c r="AC443" s="82"/>
      <c r="AD443" s="88"/>
    </row>
    <row r="444" spans="1:30" ht="11.25" customHeight="1">
      <c r="A444" s="88"/>
      <c r="B444" s="82"/>
      <c r="C444" s="82"/>
      <c r="D444" s="82"/>
      <c r="E444" s="82"/>
      <c r="F444" s="82"/>
      <c r="G444" s="82"/>
      <c r="H444" s="82"/>
      <c r="I444" s="82"/>
      <c r="J444" s="82"/>
      <c r="K444" s="82"/>
      <c r="L444" s="82"/>
      <c r="M444" s="82"/>
      <c r="N444" s="82"/>
      <c r="O444" s="82"/>
      <c r="P444" s="190"/>
      <c r="Q444" s="190"/>
      <c r="R444" s="190"/>
      <c r="S444" s="190"/>
      <c r="T444" s="190"/>
      <c r="U444" s="190"/>
      <c r="V444" s="190"/>
      <c r="W444" s="190"/>
      <c r="X444" s="191"/>
      <c r="Y444" s="191"/>
      <c r="Z444" s="82"/>
      <c r="AA444" s="82"/>
      <c r="AB444" s="82"/>
      <c r="AC444" s="82"/>
      <c r="AD444" s="88"/>
    </row>
    <row r="445" spans="1:30" ht="11.25" customHeight="1">
      <c r="A445" s="88"/>
      <c r="B445" s="82"/>
      <c r="C445" s="82"/>
      <c r="D445" s="82" t="s">
        <v>303</v>
      </c>
      <c r="E445" s="82"/>
      <c r="F445" s="82"/>
      <c r="G445" s="82"/>
      <c r="H445" s="82"/>
      <c r="I445" s="82"/>
      <c r="J445" s="82"/>
      <c r="K445" s="82"/>
      <c r="L445" s="82"/>
      <c r="M445" s="82"/>
      <c r="N445" s="82"/>
      <c r="O445" s="82"/>
      <c r="P445" s="190"/>
      <c r="Q445" s="190"/>
      <c r="R445" s="190"/>
      <c r="S445" s="190"/>
      <c r="T445" s="190"/>
      <c r="U445" s="190"/>
      <c r="V445" s="190"/>
      <c r="W445" s="190"/>
      <c r="X445" s="191"/>
      <c r="Y445" s="191"/>
      <c r="Z445" s="82"/>
      <c r="AA445" s="82"/>
      <c r="AB445" s="82"/>
      <c r="AC445" s="82"/>
      <c r="AD445" s="88"/>
    </row>
    <row r="446" spans="1:30" ht="11.25" customHeight="1">
      <c r="A446" s="88"/>
      <c r="B446" s="82"/>
      <c r="C446" s="89"/>
      <c r="D446" s="40" t="str">
        <f>_xlfn.IFERROR(E428-E441,"")</f>
        <v/>
      </c>
      <c r="E446" s="82" t="s">
        <v>67</v>
      </c>
      <c r="F446" s="82" t="s">
        <v>311</v>
      </c>
      <c r="G446" s="192" t="str">
        <f>_xlfn.IFERROR((E428-E441)/E428,"")</f>
        <v/>
      </c>
      <c r="H446" s="82" t="s">
        <v>312</v>
      </c>
      <c r="I446" s="82"/>
      <c r="J446" s="82"/>
      <c r="K446" s="82"/>
      <c r="L446" s="82"/>
      <c r="M446" s="82"/>
      <c r="N446" s="82"/>
      <c r="O446" s="82"/>
      <c r="P446" s="190"/>
      <c r="Q446" s="190"/>
      <c r="R446" s="190"/>
      <c r="S446" s="190"/>
      <c r="T446" s="190"/>
      <c r="U446" s="190"/>
      <c r="V446" s="190"/>
      <c r="W446" s="190"/>
      <c r="X446" s="191"/>
      <c r="Y446" s="191"/>
      <c r="Z446" s="82"/>
      <c r="AA446" s="82"/>
      <c r="AB446" s="82"/>
      <c r="AC446" s="82"/>
      <c r="AD446" s="88"/>
    </row>
    <row r="447" spans="1:30" ht="11.25" customHeight="1">
      <c r="A447" s="88"/>
      <c r="B447" s="82"/>
      <c r="C447" s="190"/>
      <c r="D447" s="190"/>
      <c r="E447" s="190"/>
      <c r="F447" s="190"/>
      <c r="G447" s="190"/>
      <c r="H447" s="190"/>
      <c r="I447" s="190"/>
      <c r="J447" s="190"/>
      <c r="K447" s="190"/>
      <c r="L447" s="190"/>
      <c r="M447" s="190"/>
      <c r="N447" s="190"/>
      <c r="O447" s="190"/>
      <c r="P447" s="190"/>
      <c r="Q447" s="190"/>
      <c r="R447" s="190"/>
      <c r="S447" s="190"/>
      <c r="T447" s="190"/>
      <c r="U447" s="190"/>
      <c r="V447" s="190"/>
      <c r="W447" s="190"/>
      <c r="X447" s="191"/>
      <c r="Y447" s="191"/>
      <c r="Z447" s="82"/>
      <c r="AA447" s="82"/>
      <c r="AB447" s="82"/>
      <c r="AC447" s="82"/>
      <c r="AD447" s="88"/>
    </row>
    <row r="448" spans="1:30" ht="11.25" customHeight="1">
      <c r="A448" s="88"/>
      <c r="B448" s="82"/>
      <c r="C448" s="190"/>
      <c r="D448" s="120" t="s">
        <v>308</v>
      </c>
      <c r="E448" s="82"/>
      <c r="F448" s="82"/>
      <c r="G448" s="120"/>
      <c r="H448" s="82"/>
      <c r="I448" s="82"/>
      <c r="J448" s="82"/>
      <c r="K448" s="82"/>
      <c r="L448" s="82"/>
      <c r="M448" s="82"/>
      <c r="N448" s="82"/>
      <c r="O448" s="82"/>
      <c r="P448" s="190"/>
      <c r="Q448" s="190"/>
      <c r="R448" s="190"/>
      <c r="S448" s="190"/>
      <c r="T448" s="190"/>
      <c r="U448" s="190"/>
      <c r="V448" s="190"/>
      <c r="W448" s="190"/>
      <c r="X448" s="191"/>
      <c r="Y448" s="191"/>
      <c r="Z448" s="82"/>
      <c r="AA448" s="82"/>
      <c r="AB448" s="82"/>
      <c r="AC448" s="82"/>
      <c r="AD448" s="88"/>
    </row>
    <row r="449" spans="1:30" ht="11.25" customHeight="1">
      <c r="A449" s="88"/>
      <c r="B449" s="82"/>
      <c r="C449" s="190"/>
      <c r="D449" s="40">
        <f>_xlfn.IFERROR(I428-I441,"")</f>
        <v>18.299999999999272</v>
      </c>
      <c r="E449" s="82" t="s">
        <v>67</v>
      </c>
      <c r="F449" s="82" t="s">
        <v>311</v>
      </c>
      <c r="G449" s="192">
        <f>_xlfn.IFERROR((I428-I441)/I428,"")</f>
        <v>0.004341740017556591</v>
      </c>
      <c r="H449" s="82" t="s">
        <v>312</v>
      </c>
      <c r="I449" s="82"/>
      <c r="J449" s="82"/>
      <c r="K449" s="82"/>
      <c r="L449" s="82"/>
      <c r="M449" s="82"/>
      <c r="N449" s="82"/>
      <c r="O449" s="82"/>
      <c r="P449" s="190"/>
      <c r="Q449" s="190"/>
      <c r="R449" s="190"/>
      <c r="S449" s="190"/>
      <c r="T449" s="190"/>
      <c r="U449" s="190"/>
      <c r="V449" s="190"/>
      <c r="W449" s="190"/>
      <c r="X449" s="191"/>
      <c r="Y449" s="191"/>
      <c r="Z449" s="82"/>
      <c r="AA449" s="82"/>
      <c r="AB449" s="82"/>
      <c r="AC449" s="82"/>
      <c r="AD449" s="88"/>
    </row>
    <row r="450" spans="1:30" ht="11.25" customHeight="1">
      <c r="A450" s="88"/>
      <c r="B450" s="82"/>
      <c r="C450" s="190"/>
      <c r="D450" s="190"/>
      <c r="E450" s="190"/>
      <c r="F450" s="190"/>
      <c r="G450" s="190"/>
      <c r="H450" s="190"/>
      <c r="I450" s="190"/>
      <c r="J450" s="190"/>
      <c r="K450" s="190"/>
      <c r="L450" s="190"/>
      <c r="M450" s="190"/>
      <c r="N450" s="190"/>
      <c r="O450" s="190"/>
      <c r="P450" s="190"/>
      <c r="Q450" s="190"/>
      <c r="R450" s="190"/>
      <c r="S450" s="190"/>
      <c r="T450" s="190"/>
      <c r="U450" s="190"/>
      <c r="V450" s="190"/>
      <c r="W450" s="190"/>
      <c r="X450" s="191"/>
      <c r="Y450" s="191"/>
      <c r="Z450" s="82"/>
      <c r="AA450" s="82"/>
      <c r="AB450" s="82"/>
      <c r="AC450" s="82"/>
      <c r="AD450" s="88"/>
    </row>
    <row r="451" spans="1:30" ht="11.25" customHeight="1">
      <c r="A451" s="88"/>
      <c r="B451" s="82"/>
      <c r="C451" s="190"/>
      <c r="D451" s="190"/>
      <c r="E451" s="190"/>
      <c r="F451" s="190"/>
      <c r="G451" s="190"/>
      <c r="H451" s="190"/>
      <c r="I451" s="190"/>
      <c r="J451" s="190"/>
      <c r="K451" s="190"/>
      <c r="L451" s="190"/>
      <c r="M451" s="190"/>
      <c r="N451" s="190"/>
      <c r="O451" s="190"/>
      <c r="P451" s="190"/>
      <c r="Q451" s="190"/>
      <c r="R451" s="190"/>
      <c r="S451" s="190"/>
      <c r="T451" s="190"/>
      <c r="U451" s="190"/>
      <c r="V451" s="190"/>
      <c r="W451" s="190"/>
      <c r="X451" s="191"/>
      <c r="Y451" s="191"/>
      <c r="Z451" s="82"/>
      <c r="AA451" s="82"/>
      <c r="AB451" s="82"/>
      <c r="AC451" s="82"/>
      <c r="AD451" s="88"/>
    </row>
    <row r="452" spans="1:30" s="120" customFormat="1" ht="11.25" customHeight="1">
      <c r="A452" s="88"/>
      <c r="B452" s="82"/>
      <c r="C452" s="191"/>
      <c r="D452" s="191"/>
      <c r="E452" s="191"/>
      <c r="F452" s="191"/>
      <c r="G452" s="191"/>
      <c r="H452" s="191"/>
      <c r="I452" s="191"/>
      <c r="J452" s="191"/>
      <c r="K452" s="191"/>
      <c r="L452" s="191"/>
      <c r="M452" s="191"/>
      <c r="N452" s="191"/>
      <c r="O452" s="191"/>
      <c r="P452" s="191"/>
      <c r="Q452" s="191"/>
      <c r="R452" s="191"/>
      <c r="S452" s="191"/>
      <c r="T452" s="191"/>
      <c r="U452" s="191"/>
      <c r="V452" s="191"/>
      <c r="W452" s="191"/>
      <c r="X452" s="191"/>
      <c r="Y452" s="191"/>
      <c r="Z452" s="82"/>
      <c r="AA452" s="82"/>
      <c r="AB452" s="82"/>
      <c r="AC452" s="82"/>
      <c r="AD452" s="88"/>
    </row>
    <row r="453" spans="1:30" s="120" customFormat="1" ht="11.25" customHeight="1">
      <c r="A453" s="88"/>
      <c r="B453" s="82"/>
      <c r="C453" s="191"/>
      <c r="D453" s="191"/>
      <c r="E453" s="191"/>
      <c r="F453" s="191"/>
      <c r="G453" s="191"/>
      <c r="H453" s="191"/>
      <c r="I453" s="191"/>
      <c r="J453" s="191"/>
      <c r="K453" s="191"/>
      <c r="L453" s="191"/>
      <c r="M453" s="191"/>
      <c r="N453" s="191"/>
      <c r="O453" s="191"/>
      <c r="P453" s="191"/>
      <c r="Q453" s="191"/>
      <c r="R453" s="191"/>
      <c r="S453" s="191"/>
      <c r="T453" s="191"/>
      <c r="U453" s="191"/>
      <c r="V453" s="191"/>
      <c r="W453" s="191"/>
      <c r="X453" s="191"/>
      <c r="Y453" s="191"/>
      <c r="Z453" s="82"/>
      <c r="AA453" s="82"/>
      <c r="AB453" s="82"/>
      <c r="AC453" s="82"/>
      <c r="AD453" s="88"/>
    </row>
    <row r="454" spans="1:30" s="120" customFormat="1" ht="11.25" customHeight="1">
      <c r="A454" s="88"/>
      <c r="B454" s="82"/>
      <c r="C454" s="191"/>
      <c r="D454" s="191"/>
      <c r="E454" s="191"/>
      <c r="F454" s="191"/>
      <c r="G454" s="191"/>
      <c r="H454" s="191"/>
      <c r="I454" s="191"/>
      <c r="J454" s="191"/>
      <c r="K454" s="191"/>
      <c r="L454" s="191"/>
      <c r="M454" s="191"/>
      <c r="N454" s="191"/>
      <c r="O454" s="191"/>
      <c r="P454" s="191"/>
      <c r="Q454" s="191"/>
      <c r="R454" s="191"/>
      <c r="S454" s="191"/>
      <c r="T454" s="191"/>
      <c r="U454" s="191"/>
      <c r="V454" s="191"/>
      <c r="W454" s="191"/>
      <c r="X454" s="191"/>
      <c r="Y454" s="191"/>
      <c r="Z454" s="82"/>
      <c r="AA454" s="82"/>
      <c r="AB454" s="82"/>
      <c r="AC454" s="82"/>
      <c r="AD454" s="88"/>
    </row>
    <row r="455" spans="1:30" s="120" customFormat="1" ht="11.25" customHeight="1">
      <c r="A455" s="88"/>
      <c r="B455" s="82"/>
      <c r="C455" s="191"/>
      <c r="D455" s="191"/>
      <c r="E455" s="191"/>
      <c r="F455" s="191"/>
      <c r="G455" s="191"/>
      <c r="H455" s="191"/>
      <c r="I455" s="191"/>
      <c r="J455" s="191"/>
      <c r="K455" s="191"/>
      <c r="L455" s="191"/>
      <c r="M455" s="191"/>
      <c r="N455" s="191"/>
      <c r="O455" s="191"/>
      <c r="P455" s="191"/>
      <c r="Q455" s="191"/>
      <c r="R455" s="191"/>
      <c r="S455" s="191"/>
      <c r="T455" s="191"/>
      <c r="U455" s="191"/>
      <c r="V455" s="191"/>
      <c r="W455" s="191"/>
      <c r="X455" s="191"/>
      <c r="Y455" s="191"/>
      <c r="Z455" s="82"/>
      <c r="AA455" s="82"/>
      <c r="AB455" s="82"/>
      <c r="AC455" s="82"/>
      <c r="AD455" s="88"/>
    </row>
    <row r="456" spans="1:30" s="120" customFormat="1" ht="11.25" customHeight="1">
      <c r="A456" s="88"/>
      <c r="B456" s="82"/>
      <c r="C456" s="191"/>
      <c r="D456" s="191"/>
      <c r="E456" s="191"/>
      <c r="F456" s="191"/>
      <c r="G456" s="191"/>
      <c r="H456" s="191"/>
      <c r="I456" s="191"/>
      <c r="J456" s="191"/>
      <c r="K456" s="191"/>
      <c r="L456" s="191"/>
      <c r="M456" s="191"/>
      <c r="N456" s="191"/>
      <c r="O456" s="191"/>
      <c r="P456" s="191"/>
      <c r="Q456" s="191"/>
      <c r="R456" s="191"/>
      <c r="S456" s="191"/>
      <c r="T456" s="191"/>
      <c r="U456" s="191"/>
      <c r="V456" s="191"/>
      <c r="W456" s="191"/>
      <c r="X456" s="191"/>
      <c r="Y456" s="191"/>
      <c r="Z456" s="82"/>
      <c r="AA456" s="82"/>
      <c r="AB456" s="82"/>
      <c r="AC456" s="82"/>
      <c r="AD456" s="88"/>
    </row>
    <row r="457" spans="1:30" s="120" customFormat="1" ht="11.25" customHeight="1">
      <c r="A457" s="88"/>
      <c r="B457" s="82"/>
      <c r="C457" s="191"/>
      <c r="D457" s="191"/>
      <c r="E457" s="191"/>
      <c r="F457" s="191"/>
      <c r="G457" s="191"/>
      <c r="H457" s="191"/>
      <c r="I457" s="191"/>
      <c r="J457" s="191"/>
      <c r="K457" s="191"/>
      <c r="L457" s="191"/>
      <c r="M457" s="191"/>
      <c r="N457" s="191"/>
      <c r="O457" s="191"/>
      <c r="P457" s="191"/>
      <c r="Q457" s="191"/>
      <c r="R457" s="191"/>
      <c r="S457" s="191"/>
      <c r="T457" s="191"/>
      <c r="U457" s="191"/>
      <c r="V457" s="191"/>
      <c r="W457" s="191"/>
      <c r="X457" s="191"/>
      <c r="Y457" s="191"/>
      <c r="Z457" s="82"/>
      <c r="AA457" s="82"/>
      <c r="AB457" s="82"/>
      <c r="AC457" s="82"/>
      <c r="AD457" s="88"/>
    </row>
    <row r="458" spans="1:30" s="120" customFormat="1" ht="11.25" customHeight="1">
      <c r="A458" s="88"/>
      <c r="B458" s="82"/>
      <c r="C458" s="191"/>
      <c r="D458" s="191"/>
      <c r="E458" s="191"/>
      <c r="F458" s="191"/>
      <c r="G458" s="191"/>
      <c r="H458" s="191"/>
      <c r="I458" s="191"/>
      <c r="J458" s="191"/>
      <c r="K458" s="191"/>
      <c r="L458" s="191"/>
      <c r="M458" s="191"/>
      <c r="N458" s="191"/>
      <c r="O458" s="191"/>
      <c r="P458" s="191"/>
      <c r="Q458" s="191"/>
      <c r="R458" s="191"/>
      <c r="S458" s="191"/>
      <c r="T458" s="191"/>
      <c r="U458" s="191"/>
      <c r="V458" s="191"/>
      <c r="W458" s="191"/>
      <c r="X458" s="191"/>
      <c r="Y458" s="191"/>
      <c r="Z458" s="82"/>
      <c r="AA458" s="82"/>
      <c r="AB458" s="82"/>
      <c r="AC458" s="82"/>
      <c r="AD458" s="88"/>
    </row>
    <row r="459" spans="1:30" s="120" customFormat="1" ht="11.25" customHeight="1">
      <c r="A459" s="88"/>
      <c r="B459" s="82"/>
      <c r="C459" s="191"/>
      <c r="D459" s="191"/>
      <c r="E459" s="191"/>
      <c r="F459" s="191"/>
      <c r="G459" s="191"/>
      <c r="H459" s="191"/>
      <c r="I459" s="191"/>
      <c r="J459" s="191"/>
      <c r="K459" s="191"/>
      <c r="L459" s="191"/>
      <c r="M459" s="191"/>
      <c r="N459" s="191"/>
      <c r="O459" s="191"/>
      <c r="P459" s="191"/>
      <c r="Q459" s="191"/>
      <c r="R459" s="191"/>
      <c r="S459" s="191"/>
      <c r="T459" s="191"/>
      <c r="U459" s="191"/>
      <c r="V459" s="191"/>
      <c r="W459" s="191"/>
      <c r="X459" s="191"/>
      <c r="Y459" s="191"/>
      <c r="Z459" s="82"/>
      <c r="AA459" s="82"/>
      <c r="AB459" s="82"/>
      <c r="AC459" s="82"/>
      <c r="AD459" s="88"/>
    </row>
    <row r="460" spans="1:30" s="120" customFormat="1" ht="11.25" customHeight="1">
      <c r="A460" s="88"/>
      <c r="B460" s="82"/>
      <c r="C460" s="191"/>
      <c r="D460" s="191"/>
      <c r="E460" s="191"/>
      <c r="F460" s="191"/>
      <c r="G460" s="191"/>
      <c r="H460" s="191"/>
      <c r="I460" s="191"/>
      <c r="J460" s="191"/>
      <c r="K460" s="191"/>
      <c r="L460" s="191"/>
      <c r="M460" s="191"/>
      <c r="N460" s="191"/>
      <c r="O460" s="191"/>
      <c r="P460" s="191"/>
      <c r="Q460" s="191"/>
      <c r="R460" s="191"/>
      <c r="S460" s="191"/>
      <c r="T460" s="191"/>
      <c r="U460" s="191"/>
      <c r="V460" s="191"/>
      <c r="W460" s="191"/>
      <c r="X460" s="191"/>
      <c r="Y460" s="191"/>
      <c r="Z460" s="82"/>
      <c r="AA460" s="82"/>
      <c r="AB460" s="82"/>
      <c r="AC460" s="82"/>
      <c r="AD460" s="88"/>
    </row>
    <row r="461" spans="1:30" s="120" customFormat="1" ht="11.25" customHeight="1">
      <c r="A461" s="88"/>
      <c r="B461" s="82"/>
      <c r="C461" s="191"/>
      <c r="D461" s="191"/>
      <c r="E461" s="191"/>
      <c r="F461" s="191"/>
      <c r="G461" s="191"/>
      <c r="H461" s="191"/>
      <c r="I461" s="191"/>
      <c r="J461" s="191"/>
      <c r="K461" s="191"/>
      <c r="L461" s="191"/>
      <c r="M461" s="191"/>
      <c r="N461" s="191"/>
      <c r="O461" s="191"/>
      <c r="P461" s="191"/>
      <c r="Q461" s="191"/>
      <c r="R461" s="191"/>
      <c r="S461" s="191"/>
      <c r="T461" s="191"/>
      <c r="U461" s="191"/>
      <c r="V461" s="191"/>
      <c r="W461" s="191"/>
      <c r="X461" s="191"/>
      <c r="Y461" s="191"/>
      <c r="Z461" s="82"/>
      <c r="AA461" s="82"/>
      <c r="AB461" s="82"/>
      <c r="AC461" s="82"/>
      <c r="AD461" s="88"/>
    </row>
    <row r="462" spans="1:30" s="120" customFormat="1" ht="11.25" customHeight="1">
      <c r="A462" s="88"/>
      <c r="B462" s="82"/>
      <c r="C462" s="191"/>
      <c r="D462" s="191"/>
      <c r="E462" s="191"/>
      <c r="F462" s="191"/>
      <c r="G462" s="191"/>
      <c r="H462" s="191"/>
      <c r="I462" s="191"/>
      <c r="J462" s="191"/>
      <c r="K462" s="191"/>
      <c r="L462" s="191"/>
      <c r="M462" s="191"/>
      <c r="N462" s="191"/>
      <c r="O462" s="191"/>
      <c r="P462" s="191"/>
      <c r="Q462" s="191"/>
      <c r="R462" s="191"/>
      <c r="S462" s="191"/>
      <c r="T462" s="191"/>
      <c r="U462" s="191"/>
      <c r="V462" s="191"/>
      <c r="W462" s="191"/>
      <c r="X462" s="191"/>
      <c r="Y462" s="191"/>
      <c r="Z462" s="82"/>
      <c r="AA462" s="82"/>
      <c r="AB462" s="82"/>
      <c r="AC462" s="82"/>
      <c r="AD462" s="88"/>
    </row>
    <row r="463" spans="1:30" s="120" customFormat="1" ht="11.25" customHeight="1">
      <c r="A463" s="88"/>
      <c r="B463" s="82"/>
      <c r="C463" s="191"/>
      <c r="D463" s="191"/>
      <c r="E463" s="191"/>
      <c r="F463" s="191"/>
      <c r="G463" s="191"/>
      <c r="H463" s="191"/>
      <c r="I463" s="191"/>
      <c r="J463" s="191"/>
      <c r="K463" s="191"/>
      <c r="L463" s="191"/>
      <c r="M463" s="191"/>
      <c r="N463" s="191"/>
      <c r="O463" s="191"/>
      <c r="P463" s="191"/>
      <c r="Q463" s="191"/>
      <c r="R463" s="191"/>
      <c r="S463" s="191"/>
      <c r="T463" s="191"/>
      <c r="U463" s="191"/>
      <c r="V463" s="191"/>
      <c r="W463" s="191"/>
      <c r="X463" s="191"/>
      <c r="Y463" s="191"/>
      <c r="Z463" s="82"/>
      <c r="AA463" s="82"/>
      <c r="AB463" s="82"/>
      <c r="AC463" s="82"/>
      <c r="AD463" s="88"/>
    </row>
    <row r="464" spans="1:30" s="120" customFormat="1" ht="11.25" customHeight="1">
      <c r="A464" s="88"/>
      <c r="B464" s="82"/>
      <c r="C464" s="191"/>
      <c r="D464" s="191"/>
      <c r="E464" s="191"/>
      <c r="F464" s="191"/>
      <c r="G464" s="191"/>
      <c r="H464" s="191"/>
      <c r="I464" s="191"/>
      <c r="J464" s="191"/>
      <c r="K464" s="191"/>
      <c r="L464" s="191"/>
      <c r="M464" s="191"/>
      <c r="N464" s="191"/>
      <c r="O464" s="191"/>
      <c r="P464" s="191"/>
      <c r="Q464" s="191"/>
      <c r="R464" s="191"/>
      <c r="S464" s="191"/>
      <c r="T464" s="191"/>
      <c r="U464" s="191"/>
      <c r="V464" s="191"/>
      <c r="W464" s="191"/>
      <c r="X464" s="191"/>
      <c r="Y464" s="191"/>
      <c r="Z464" s="82"/>
      <c r="AA464" s="82"/>
      <c r="AB464" s="82"/>
      <c r="AC464" s="82"/>
      <c r="AD464" s="88"/>
    </row>
    <row r="465" spans="1:30" s="120" customFormat="1" ht="11.25" customHeight="1">
      <c r="A465" s="88"/>
      <c r="B465" s="82"/>
      <c r="C465" s="191"/>
      <c r="D465" s="191"/>
      <c r="E465" s="191"/>
      <c r="F465" s="191"/>
      <c r="G465" s="191"/>
      <c r="H465" s="191"/>
      <c r="I465" s="191"/>
      <c r="J465" s="191"/>
      <c r="K465" s="191"/>
      <c r="L465" s="191"/>
      <c r="M465" s="191"/>
      <c r="N465" s="191"/>
      <c r="O465" s="191"/>
      <c r="P465" s="191"/>
      <c r="Q465" s="191"/>
      <c r="R465" s="191"/>
      <c r="S465" s="191"/>
      <c r="T465" s="191"/>
      <c r="U465" s="191"/>
      <c r="V465" s="191"/>
      <c r="W465" s="191"/>
      <c r="X465" s="191"/>
      <c r="Y465" s="191"/>
      <c r="Z465" s="82"/>
      <c r="AA465" s="82"/>
      <c r="AB465" s="82"/>
      <c r="AC465" s="82"/>
      <c r="AD465" s="88"/>
    </row>
    <row r="466" spans="1:30" s="120" customFormat="1" ht="11.25" customHeight="1">
      <c r="A466" s="88"/>
      <c r="B466" s="82"/>
      <c r="C466" s="191"/>
      <c r="D466" s="191"/>
      <c r="E466" s="191"/>
      <c r="F466" s="191"/>
      <c r="G466" s="191"/>
      <c r="H466" s="191"/>
      <c r="I466" s="191"/>
      <c r="J466" s="191"/>
      <c r="K466" s="191"/>
      <c r="L466" s="191"/>
      <c r="M466" s="191"/>
      <c r="N466" s="191"/>
      <c r="O466" s="191"/>
      <c r="P466" s="191"/>
      <c r="Q466" s="191"/>
      <c r="R466" s="191"/>
      <c r="S466" s="191"/>
      <c r="T466" s="191"/>
      <c r="U466" s="191"/>
      <c r="V466" s="191"/>
      <c r="W466" s="191"/>
      <c r="X466" s="191"/>
      <c r="Y466" s="191"/>
      <c r="Z466" s="82"/>
      <c r="AA466" s="82"/>
      <c r="AB466" s="82"/>
      <c r="AC466" s="82"/>
      <c r="AD466" s="88"/>
    </row>
    <row r="467" spans="1:30" s="120" customFormat="1" ht="11.25" customHeight="1">
      <c r="A467" s="88"/>
      <c r="B467" s="82"/>
      <c r="C467" s="191"/>
      <c r="D467" s="191"/>
      <c r="E467" s="191"/>
      <c r="F467" s="191"/>
      <c r="G467" s="191"/>
      <c r="H467" s="191"/>
      <c r="I467" s="191"/>
      <c r="J467" s="191"/>
      <c r="K467" s="191"/>
      <c r="L467" s="191"/>
      <c r="M467" s="191"/>
      <c r="N467" s="191"/>
      <c r="O467" s="191"/>
      <c r="P467" s="191"/>
      <c r="Q467" s="191"/>
      <c r="R467" s="191"/>
      <c r="S467" s="191"/>
      <c r="T467" s="191"/>
      <c r="U467" s="191"/>
      <c r="V467" s="191"/>
      <c r="W467" s="191"/>
      <c r="X467" s="191"/>
      <c r="Y467" s="191"/>
      <c r="Z467" s="82"/>
      <c r="AA467" s="82"/>
      <c r="AB467" s="82"/>
      <c r="AC467" s="82"/>
      <c r="AD467" s="88"/>
    </row>
    <row r="468" spans="1:30" s="120" customFormat="1" ht="11.25" customHeight="1">
      <c r="A468" s="88"/>
      <c r="B468" s="82"/>
      <c r="C468" s="191"/>
      <c r="D468" s="191"/>
      <c r="E468" s="191"/>
      <c r="F468" s="191"/>
      <c r="G468" s="191"/>
      <c r="H468" s="191"/>
      <c r="I468" s="191"/>
      <c r="J468" s="191"/>
      <c r="K468" s="191"/>
      <c r="L468" s="191"/>
      <c r="M468" s="191"/>
      <c r="N468" s="191"/>
      <c r="O468" s="191"/>
      <c r="P468" s="191"/>
      <c r="Q468" s="191"/>
      <c r="R468" s="191"/>
      <c r="S468" s="191"/>
      <c r="T468" s="191"/>
      <c r="U468" s="191"/>
      <c r="V468" s="191"/>
      <c r="W468" s="191"/>
      <c r="X468" s="191"/>
      <c r="Y468" s="191"/>
      <c r="Z468" s="82"/>
      <c r="AA468" s="82"/>
      <c r="AB468" s="82"/>
      <c r="AC468" s="82"/>
      <c r="AD468" s="88"/>
    </row>
    <row r="469" spans="1:30" s="120" customFormat="1" ht="11.25" customHeight="1">
      <c r="A469" s="88"/>
      <c r="B469" s="82"/>
      <c r="C469" s="191"/>
      <c r="D469" s="191"/>
      <c r="E469" s="191"/>
      <c r="F469" s="191"/>
      <c r="G469" s="191"/>
      <c r="H469" s="191"/>
      <c r="I469" s="191"/>
      <c r="J469" s="191"/>
      <c r="K469" s="191"/>
      <c r="L469" s="191"/>
      <c r="M469" s="191"/>
      <c r="N469" s="191"/>
      <c r="O469" s="191"/>
      <c r="P469" s="191"/>
      <c r="Q469" s="191"/>
      <c r="R469" s="191"/>
      <c r="S469" s="191"/>
      <c r="T469" s="191"/>
      <c r="U469" s="191"/>
      <c r="V469" s="191"/>
      <c r="W469" s="191"/>
      <c r="X469" s="191"/>
      <c r="Y469" s="191"/>
      <c r="Z469" s="82"/>
      <c r="AA469" s="82"/>
      <c r="AB469" s="82"/>
      <c r="AC469" s="82"/>
      <c r="AD469" s="88"/>
    </row>
    <row r="470" spans="1:30" s="120" customFormat="1" ht="11.25" customHeight="1">
      <c r="A470" s="88"/>
      <c r="B470" s="82"/>
      <c r="C470" s="191"/>
      <c r="D470" s="191"/>
      <c r="E470" s="191"/>
      <c r="F470" s="191"/>
      <c r="G470" s="191"/>
      <c r="H470" s="191"/>
      <c r="I470" s="191"/>
      <c r="J470" s="191"/>
      <c r="K470" s="191"/>
      <c r="L470" s="191"/>
      <c r="M470" s="191"/>
      <c r="N470" s="191"/>
      <c r="O470" s="191"/>
      <c r="P470" s="191"/>
      <c r="Q470" s="191"/>
      <c r="R470" s="191"/>
      <c r="S470" s="191"/>
      <c r="T470" s="191"/>
      <c r="U470" s="191"/>
      <c r="V470" s="191"/>
      <c r="W470" s="191"/>
      <c r="X470" s="191"/>
      <c r="Y470" s="191"/>
      <c r="Z470" s="82"/>
      <c r="AA470" s="82"/>
      <c r="AB470" s="82"/>
      <c r="AC470" s="82"/>
      <c r="AD470" s="88"/>
    </row>
    <row r="471" spans="1:30" s="120" customFormat="1" ht="11.25" customHeight="1">
      <c r="A471" s="88"/>
      <c r="B471" s="82"/>
      <c r="C471" s="191"/>
      <c r="D471" s="191"/>
      <c r="E471" s="191"/>
      <c r="F471" s="191"/>
      <c r="G471" s="191"/>
      <c r="H471" s="191"/>
      <c r="I471" s="191"/>
      <c r="J471" s="191"/>
      <c r="K471" s="191"/>
      <c r="L471" s="191"/>
      <c r="M471" s="191"/>
      <c r="N471" s="191"/>
      <c r="O471" s="191"/>
      <c r="P471" s="191"/>
      <c r="Q471" s="191"/>
      <c r="R471" s="191"/>
      <c r="S471" s="191"/>
      <c r="T471" s="191"/>
      <c r="U471" s="191"/>
      <c r="V471" s="191"/>
      <c r="W471" s="191"/>
      <c r="X471" s="191"/>
      <c r="Y471" s="191"/>
      <c r="Z471" s="82"/>
      <c r="AA471" s="82"/>
      <c r="AB471" s="82"/>
      <c r="AC471" s="82"/>
      <c r="AD471" s="88"/>
    </row>
    <row r="472" spans="1:30" s="120" customFormat="1" ht="11.25" customHeight="1">
      <c r="A472" s="88"/>
      <c r="B472" s="82"/>
      <c r="C472" s="191"/>
      <c r="D472" s="191"/>
      <c r="E472" s="191"/>
      <c r="F472" s="191"/>
      <c r="G472" s="191"/>
      <c r="H472" s="191"/>
      <c r="I472" s="191"/>
      <c r="J472" s="191"/>
      <c r="K472" s="191"/>
      <c r="L472" s="191"/>
      <c r="M472" s="191"/>
      <c r="N472" s="191"/>
      <c r="O472" s="191"/>
      <c r="P472" s="191"/>
      <c r="Q472" s="191"/>
      <c r="R472" s="191"/>
      <c r="S472" s="191"/>
      <c r="T472" s="191"/>
      <c r="U472" s="191"/>
      <c r="V472" s="191"/>
      <c r="W472" s="191"/>
      <c r="X472" s="191"/>
      <c r="Y472" s="191"/>
      <c r="Z472" s="82"/>
      <c r="AA472" s="82"/>
      <c r="AB472" s="82"/>
      <c r="AC472" s="82"/>
      <c r="AD472" s="88"/>
    </row>
    <row r="473" spans="1:30" s="120" customFormat="1" ht="11.25" customHeight="1">
      <c r="A473" s="88"/>
      <c r="B473" s="82"/>
      <c r="C473" s="191"/>
      <c r="D473" s="191"/>
      <c r="E473" s="191"/>
      <c r="F473" s="191"/>
      <c r="G473" s="191"/>
      <c r="H473" s="191"/>
      <c r="I473" s="191"/>
      <c r="J473" s="191"/>
      <c r="K473" s="191"/>
      <c r="L473" s="191"/>
      <c r="M473" s="191"/>
      <c r="N473" s="191"/>
      <c r="O473" s="191"/>
      <c r="P473" s="191"/>
      <c r="Q473" s="191"/>
      <c r="R473" s="191"/>
      <c r="S473" s="191"/>
      <c r="T473" s="191"/>
      <c r="U473" s="191"/>
      <c r="V473" s="191"/>
      <c r="W473" s="191"/>
      <c r="X473" s="191"/>
      <c r="Y473" s="191"/>
      <c r="Z473" s="82"/>
      <c r="AA473" s="82"/>
      <c r="AB473" s="82"/>
      <c r="AC473" s="82"/>
      <c r="AD473" s="88"/>
    </row>
    <row r="474" spans="1:30" s="120" customFormat="1" ht="11.25" customHeight="1">
      <c r="A474" s="88"/>
      <c r="B474" s="82"/>
      <c r="C474" s="191"/>
      <c r="D474" s="191"/>
      <c r="E474" s="191"/>
      <c r="F474" s="191"/>
      <c r="G474" s="191"/>
      <c r="H474" s="191"/>
      <c r="I474" s="191"/>
      <c r="J474" s="191"/>
      <c r="K474" s="191"/>
      <c r="L474" s="191"/>
      <c r="M474" s="191"/>
      <c r="N474" s="191"/>
      <c r="O474" s="191"/>
      <c r="P474" s="191"/>
      <c r="Q474" s="191"/>
      <c r="R474" s="191"/>
      <c r="S474" s="191"/>
      <c r="T474" s="191"/>
      <c r="U474" s="191"/>
      <c r="V474" s="191"/>
      <c r="W474" s="191"/>
      <c r="X474" s="191"/>
      <c r="Y474" s="191"/>
      <c r="Z474" s="82"/>
      <c r="AA474" s="82"/>
      <c r="AB474" s="82"/>
      <c r="AC474" s="82"/>
      <c r="AD474" s="88"/>
    </row>
    <row r="475" spans="1:30" s="120" customFormat="1" ht="11.25" customHeight="1">
      <c r="A475" s="88"/>
      <c r="B475" s="82"/>
      <c r="C475" s="191"/>
      <c r="D475" s="191"/>
      <c r="E475" s="191"/>
      <c r="F475" s="191"/>
      <c r="G475" s="191"/>
      <c r="H475" s="191"/>
      <c r="I475" s="191"/>
      <c r="J475" s="191"/>
      <c r="K475" s="191"/>
      <c r="L475" s="191"/>
      <c r="M475" s="191"/>
      <c r="N475" s="191"/>
      <c r="O475" s="191"/>
      <c r="P475" s="191"/>
      <c r="Q475" s="191"/>
      <c r="R475" s="191"/>
      <c r="S475" s="191"/>
      <c r="T475" s="191"/>
      <c r="U475" s="191"/>
      <c r="V475" s="191"/>
      <c r="W475" s="191"/>
      <c r="X475" s="191"/>
      <c r="Y475" s="191"/>
      <c r="Z475" s="82"/>
      <c r="AA475" s="82"/>
      <c r="AB475" s="82"/>
      <c r="AC475" s="82"/>
      <c r="AD475" s="88"/>
    </row>
    <row r="476" spans="1:30" ht="11.25" customHeight="1">
      <c r="A476" s="88"/>
      <c r="B476" s="82"/>
      <c r="C476" s="190"/>
      <c r="D476" s="190"/>
      <c r="E476" s="190"/>
      <c r="F476" s="190"/>
      <c r="G476" s="190"/>
      <c r="H476" s="190"/>
      <c r="I476" s="190"/>
      <c r="J476" s="190"/>
      <c r="K476" s="190"/>
      <c r="L476" s="190"/>
      <c r="M476" s="190"/>
      <c r="N476" s="190"/>
      <c r="O476" s="190"/>
      <c r="P476" s="190"/>
      <c r="Q476" s="190"/>
      <c r="R476" s="190"/>
      <c r="S476" s="190"/>
      <c r="T476" s="190"/>
      <c r="U476" s="190"/>
      <c r="V476" s="190"/>
      <c r="W476" s="190"/>
      <c r="X476" s="191"/>
      <c r="Y476" s="191"/>
      <c r="Z476" s="82"/>
      <c r="AA476" s="82"/>
      <c r="AB476" s="82"/>
      <c r="AC476" s="82"/>
      <c r="AD476" s="88"/>
    </row>
    <row r="477" spans="1:30" ht="11.25" customHeight="1" thickBot="1">
      <c r="A477" s="88"/>
      <c r="B477" s="82"/>
      <c r="C477" s="190"/>
      <c r="D477" s="235" t="s">
        <v>43</v>
      </c>
      <c r="E477" s="235"/>
      <c r="F477" s="82"/>
      <c r="G477" s="82"/>
      <c r="H477" s="82"/>
      <c r="I477" s="82"/>
      <c r="J477" s="82"/>
      <c r="K477" s="82"/>
      <c r="L477" s="190"/>
      <c r="M477" s="82"/>
      <c r="N477" s="82"/>
      <c r="O477" s="82"/>
      <c r="P477" s="190"/>
      <c r="Q477" s="190"/>
      <c r="R477" s="190"/>
      <c r="S477" s="190"/>
      <c r="T477" s="190"/>
      <c r="U477" s="190"/>
      <c r="V477" s="190"/>
      <c r="W477" s="190"/>
      <c r="X477" s="191"/>
      <c r="Y477" s="191"/>
      <c r="Z477" s="82"/>
      <c r="AA477" s="82"/>
      <c r="AB477" s="82"/>
      <c r="AC477" s="82"/>
      <c r="AD477" s="88"/>
    </row>
    <row r="478" spans="1:30" ht="11.25" customHeight="1" thickBot="1" thickTop="1">
      <c r="A478" s="88"/>
      <c r="B478" s="82"/>
      <c r="C478" s="190"/>
      <c r="D478" s="235"/>
      <c r="E478" s="235"/>
      <c r="F478" s="82"/>
      <c r="G478" s="82"/>
      <c r="H478" s="82"/>
      <c r="I478" s="82"/>
      <c r="J478" s="82"/>
      <c r="K478" s="82"/>
      <c r="L478" s="82"/>
      <c r="M478" s="82"/>
      <c r="N478" s="82"/>
      <c r="O478" s="82"/>
      <c r="P478" s="190"/>
      <c r="Q478" s="190"/>
      <c r="R478" s="190"/>
      <c r="S478" s="190"/>
      <c r="T478" s="190"/>
      <c r="U478" s="190"/>
      <c r="V478" s="190"/>
      <c r="W478" s="190"/>
      <c r="X478" s="191"/>
      <c r="Y478" s="191"/>
      <c r="Z478" s="82"/>
      <c r="AA478" s="82"/>
      <c r="AB478" s="82"/>
      <c r="AC478" s="82"/>
      <c r="AD478" s="88"/>
    </row>
    <row r="479" spans="1:30" ht="11.25" customHeight="1" thickTop="1">
      <c r="A479" s="88"/>
      <c r="B479" s="82"/>
      <c r="C479" s="190"/>
      <c r="D479" s="190"/>
      <c r="E479" s="132"/>
      <c r="F479" s="82"/>
      <c r="G479" s="82"/>
      <c r="H479" s="82"/>
      <c r="I479" s="82"/>
      <c r="J479" s="82"/>
      <c r="K479" s="82"/>
      <c r="L479" s="82"/>
      <c r="M479" s="82"/>
      <c r="N479" s="82"/>
      <c r="O479" s="82"/>
      <c r="P479" s="190"/>
      <c r="Q479" s="190"/>
      <c r="R479" s="190"/>
      <c r="S479" s="190"/>
      <c r="T479" s="190"/>
      <c r="U479" s="190"/>
      <c r="V479" s="190"/>
      <c r="W479" s="190"/>
      <c r="X479" s="191"/>
      <c r="Y479" s="191"/>
      <c r="Z479" s="82"/>
      <c r="AA479" s="82"/>
      <c r="AB479" s="82"/>
      <c r="AC479" s="82"/>
      <c r="AD479" s="88"/>
    </row>
    <row r="480" spans="1:30" ht="11.25" customHeight="1">
      <c r="A480" s="88"/>
      <c r="B480" s="82"/>
      <c r="C480" s="190"/>
      <c r="D480" s="82" t="s">
        <v>321</v>
      </c>
      <c r="E480" s="132"/>
      <c r="F480" s="82"/>
      <c r="G480" s="82"/>
      <c r="H480" s="82"/>
      <c r="I480" s="82"/>
      <c r="J480" s="82"/>
      <c r="K480" s="82"/>
      <c r="L480" s="82"/>
      <c r="M480" s="82"/>
      <c r="N480" s="82"/>
      <c r="O480" s="82"/>
      <c r="P480" s="190"/>
      <c r="Q480" s="190"/>
      <c r="R480" s="190"/>
      <c r="S480" s="190"/>
      <c r="T480" s="190"/>
      <c r="U480" s="190"/>
      <c r="V480" s="190"/>
      <c r="W480" s="190"/>
      <c r="X480" s="191"/>
      <c r="Y480" s="191"/>
      <c r="Z480" s="82"/>
      <c r="AA480" s="82"/>
      <c r="AB480" s="82"/>
      <c r="AC480" s="82"/>
      <c r="AD480" s="88"/>
    </row>
    <row r="481" spans="1:30" ht="11.25" customHeight="1">
      <c r="A481" s="88"/>
      <c r="B481" s="82"/>
      <c r="C481" s="190"/>
      <c r="D481" s="82"/>
      <c r="E481" s="132"/>
      <c r="F481" s="82"/>
      <c r="G481" s="82"/>
      <c r="H481" s="82"/>
      <c r="I481" s="82"/>
      <c r="J481" s="82"/>
      <c r="K481" s="82"/>
      <c r="L481" s="82"/>
      <c r="M481" s="82"/>
      <c r="N481" s="82"/>
      <c r="O481" s="82"/>
      <c r="P481" s="190"/>
      <c r="Q481" s="190"/>
      <c r="R481" s="190"/>
      <c r="S481" s="190"/>
      <c r="T481" s="190"/>
      <c r="U481" s="190"/>
      <c r="V481" s="190"/>
      <c r="W481" s="190"/>
      <c r="X481" s="191"/>
      <c r="Y481" s="191"/>
      <c r="Z481" s="82"/>
      <c r="AA481" s="82"/>
      <c r="AB481" s="82"/>
      <c r="AC481" s="82"/>
      <c r="AD481" s="88"/>
    </row>
    <row r="482" spans="1:30" ht="11.25" customHeight="1">
      <c r="A482" s="88"/>
      <c r="B482" s="82"/>
      <c r="C482" s="190"/>
      <c r="D482" s="190"/>
      <c r="E482" s="120" t="s">
        <v>303</v>
      </c>
      <c r="F482" s="190"/>
      <c r="G482" s="82"/>
      <c r="H482" s="82"/>
      <c r="I482" s="82" t="s">
        <v>308</v>
      </c>
      <c r="J482" s="82"/>
      <c r="K482" s="82"/>
      <c r="L482" s="82"/>
      <c r="M482" s="82" t="s">
        <v>309</v>
      </c>
      <c r="N482" s="82"/>
      <c r="O482" s="82"/>
      <c r="P482" s="190"/>
      <c r="Q482" s="190"/>
      <c r="R482" s="190"/>
      <c r="S482" s="190"/>
      <c r="T482" s="190"/>
      <c r="U482" s="190"/>
      <c r="V482" s="190"/>
      <c r="W482" s="190"/>
      <c r="X482" s="191"/>
      <c r="Y482" s="191"/>
      <c r="Z482" s="82"/>
      <c r="AA482" s="82"/>
      <c r="AB482" s="82"/>
      <c r="AC482" s="82"/>
      <c r="AD482" s="88"/>
    </row>
    <row r="483" spans="1:30" ht="11.25" customHeight="1">
      <c r="A483" s="88"/>
      <c r="B483" s="82"/>
      <c r="C483" s="190"/>
      <c r="D483" s="190"/>
      <c r="E483" s="21">
        <f>INNDATA!K16</f>
        <v>0</v>
      </c>
      <c r="F483" s="82" t="s">
        <v>66</v>
      </c>
      <c r="G483" s="82"/>
      <c r="H483" s="82"/>
      <c r="I483" s="69">
        <f>'Oljeforbruk- INN'!AK5</f>
        <v>8.6</v>
      </c>
      <c r="J483" s="82" t="s">
        <v>66</v>
      </c>
      <c r="K483" s="82"/>
      <c r="L483" s="82"/>
      <c r="M483" s="69">
        <f>E483-I483</f>
        <v>-8.6</v>
      </c>
      <c r="N483" s="82" t="s">
        <v>19</v>
      </c>
      <c r="O483" s="39">
        <f>_xlfn.IFERROR((E483-I483)/I483,"")</f>
        <v>-1</v>
      </c>
      <c r="P483" s="190"/>
      <c r="Q483" s="190"/>
      <c r="R483" s="190"/>
      <c r="S483" s="190"/>
      <c r="T483" s="190"/>
      <c r="U483" s="190"/>
      <c r="V483" s="190"/>
      <c r="W483" s="190"/>
      <c r="X483" s="191"/>
      <c r="Y483" s="191"/>
      <c r="Z483" s="82"/>
      <c r="AA483" s="82"/>
      <c r="AB483" s="82"/>
      <c r="AC483" s="82"/>
      <c r="AD483" s="88"/>
    </row>
    <row r="484" spans="1:30" ht="11.25" customHeight="1">
      <c r="A484" s="88"/>
      <c r="B484" s="82"/>
      <c r="C484" s="190"/>
      <c r="D484" s="190"/>
      <c r="E484" s="132"/>
      <c r="F484" s="120"/>
      <c r="G484" s="82"/>
      <c r="H484" s="82"/>
      <c r="I484" s="120"/>
      <c r="J484" s="82"/>
      <c r="K484" s="82"/>
      <c r="L484" s="82"/>
      <c r="M484" s="82"/>
      <c r="N484" s="82"/>
      <c r="O484" s="82"/>
      <c r="P484" s="190"/>
      <c r="Q484" s="190"/>
      <c r="R484" s="190"/>
      <c r="S484" s="190"/>
      <c r="T484" s="190"/>
      <c r="U484" s="190"/>
      <c r="V484" s="190"/>
      <c r="W484" s="190"/>
      <c r="X484" s="191"/>
      <c r="Y484" s="191"/>
      <c r="Z484" s="82"/>
      <c r="AA484" s="82"/>
      <c r="AB484" s="82"/>
      <c r="AC484" s="82"/>
      <c r="AD484" s="88"/>
    </row>
    <row r="485" spans="1:30" ht="11.25" customHeight="1">
      <c r="A485" s="88"/>
      <c r="B485" s="82"/>
      <c r="C485" s="190"/>
      <c r="D485" s="82" t="s">
        <v>322</v>
      </c>
      <c r="E485" s="132"/>
      <c r="F485" s="82"/>
      <c r="G485" s="82"/>
      <c r="H485" s="82"/>
      <c r="I485" s="82"/>
      <c r="J485" s="82"/>
      <c r="K485" s="82"/>
      <c r="L485" s="82"/>
      <c r="M485" s="82"/>
      <c r="N485" s="82"/>
      <c r="O485" s="82"/>
      <c r="P485" s="190"/>
      <c r="Q485" s="190"/>
      <c r="R485" s="190"/>
      <c r="S485" s="190"/>
      <c r="T485" s="190"/>
      <c r="U485" s="190"/>
      <c r="V485" s="190"/>
      <c r="W485" s="190"/>
      <c r="X485" s="191"/>
      <c r="Y485" s="191"/>
      <c r="Z485" s="82"/>
      <c r="AA485" s="82"/>
      <c r="AB485" s="82"/>
      <c r="AC485" s="82"/>
      <c r="AD485" s="88"/>
    </row>
    <row r="486" spans="1:30" ht="11.25" customHeight="1">
      <c r="A486" s="88"/>
      <c r="B486" s="82"/>
      <c r="C486" s="190"/>
      <c r="D486" s="82"/>
      <c r="E486" s="82"/>
      <c r="F486" s="82"/>
      <c r="G486" s="82"/>
      <c r="H486" s="82"/>
      <c r="I486" s="82"/>
      <c r="J486" s="82"/>
      <c r="K486" s="120"/>
      <c r="L486" s="82"/>
      <c r="M486" s="82"/>
      <c r="N486" s="82"/>
      <c r="O486" s="82"/>
      <c r="P486" s="190"/>
      <c r="Q486" s="190"/>
      <c r="R486" s="190"/>
      <c r="S486" s="190"/>
      <c r="T486" s="190"/>
      <c r="U486" s="190"/>
      <c r="V486" s="190"/>
      <c r="W486" s="190"/>
      <c r="X486" s="191"/>
      <c r="Y486" s="191"/>
      <c r="Z486" s="82"/>
      <c r="AA486" s="82"/>
      <c r="AB486" s="82"/>
      <c r="AC486" s="82"/>
      <c r="AD486" s="88"/>
    </row>
    <row r="487" spans="1:30" ht="11.25" customHeight="1">
      <c r="A487" s="88"/>
      <c r="B487" s="82"/>
      <c r="C487" s="190"/>
      <c r="D487" s="82"/>
      <c r="E487" s="82" t="s">
        <v>303</v>
      </c>
      <c r="F487" s="82"/>
      <c r="G487" s="82"/>
      <c r="H487" s="82"/>
      <c r="I487" s="82" t="s">
        <v>308</v>
      </c>
      <c r="J487" s="82"/>
      <c r="K487" s="130"/>
      <c r="L487" s="82"/>
      <c r="M487" s="82" t="s">
        <v>302</v>
      </c>
      <c r="N487" s="82"/>
      <c r="O487" s="82"/>
      <c r="P487" s="190"/>
      <c r="Q487" s="190"/>
      <c r="R487" s="190"/>
      <c r="S487" s="190"/>
      <c r="T487" s="190"/>
      <c r="U487" s="190"/>
      <c r="V487" s="190"/>
      <c r="W487" s="190"/>
      <c r="X487" s="191"/>
      <c r="Y487" s="191"/>
      <c r="Z487" s="82"/>
      <c r="AA487" s="82"/>
      <c r="AB487" s="82"/>
      <c r="AC487" s="82"/>
      <c r="AD487" s="88"/>
    </row>
    <row r="488" spans="1:30" ht="11.25" customHeight="1">
      <c r="A488" s="88"/>
      <c r="B488" s="82"/>
      <c r="C488" s="190"/>
      <c r="D488" s="82"/>
      <c r="E488" s="82" t="s">
        <v>306</v>
      </c>
      <c r="F488" s="119" t="s">
        <v>57</v>
      </c>
      <c r="G488" s="82" t="s">
        <v>301</v>
      </c>
      <c r="H488" s="82"/>
      <c r="I488" s="82" t="s">
        <v>306</v>
      </c>
      <c r="J488" s="119" t="s">
        <v>57</v>
      </c>
      <c r="K488" s="82" t="s">
        <v>301</v>
      </c>
      <c r="L488" s="82"/>
      <c r="M488" s="82" t="s">
        <v>306</v>
      </c>
      <c r="N488" s="119" t="s">
        <v>57</v>
      </c>
      <c r="O488" s="82" t="s">
        <v>301</v>
      </c>
      <c r="P488" s="190"/>
      <c r="Q488" s="190"/>
      <c r="R488" s="190"/>
      <c r="S488" s="190"/>
      <c r="T488" s="190"/>
      <c r="U488" s="190"/>
      <c r="V488" s="190"/>
      <c r="W488" s="190"/>
      <c r="X488" s="191"/>
      <c r="Y488" s="191"/>
      <c r="Z488" s="82"/>
      <c r="AA488" s="82"/>
      <c r="AB488" s="82"/>
      <c r="AC488" s="82"/>
      <c r="AD488" s="88"/>
    </row>
    <row r="489" spans="1:30" ht="11.25" customHeight="1">
      <c r="A489" s="88"/>
      <c r="B489" s="82"/>
      <c r="C489" s="190"/>
      <c r="D489" s="82" t="s">
        <v>0</v>
      </c>
      <c r="E489" s="40" t="str">
        <f>UTDATA!L19</f>
        <v/>
      </c>
      <c r="F489" s="39" t="str">
        <f>_xlfn.IFERROR(E489/E494,"")</f>
        <v/>
      </c>
      <c r="G489" s="182" t="str">
        <f>_xlfn.IFERROR(E489*INNDATA!C28,"")</f>
        <v/>
      </c>
      <c r="H489" s="82"/>
      <c r="I489" s="40">
        <f>'Oljeforbruk- INN'!AE5</f>
        <v>0</v>
      </c>
      <c r="J489" s="39">
        <f>I489/I494</f>
        <v>0</v>
      </c>
      <c r="K489" s="182">
        <f>I489*INNDATA!C28</f>
        <v>0</v>
      </c>
      <c r="L489" s="82"/>
      <c r="M489" s="40" t="str">
        <f aca="true" t="shared" si="12" ref="M489:M494">_xlfn.IFERROR(E489-I489,"")</f>
        <v/>
      </c>
      <c r="N489" s="39" t="str">
        <f>_xlfn.IFERROR((E489-I489)/I489,"")</f>
        <v/>
      </c>
      <c r="O489" s="182" t="str">
        <f>_xlfn.IFERROR(M489*INNDATA!C28,"")</f>
        <v/>
      </c>
      <c r="P489" s="190"/>
      <c r="Q489" s="190"/>
      <c r="R489" s="190"/>
      <c r="S489" s="190"/>
      <c r="T489" s="190"/>
      <c r="U489" s="190"/>
      <c r="V489" s="190"/>
      <c r="W489" s="190"/>
      <c r="X489" s="191"/>
      <c r="Y489" s="191"/>
      <c r="Z489" s="82"/>
      <c r="AA489" s="82"/>
      <c r="AB489" s="82"/>
      <c r="AC489" s="82"/>
      <c r="AD489" s="88"/>
    </row>
    <row r="490" spans="1:30" ht="11.25" customHeight="1">
      <c r="A490" s="88"/>
      <c r="B490" s="82"/>
      <c r="C490" s="190"/>
      <c r="D490" s="82" t="s">
        <v>3</v>
      </c>
      <c r="E490" s="40" t="str">
        <f>UTDATA!L21</f>
        <v/>
      </c>
      <c r="F490" s="39" t="str">
        <f>_xlfn.IFERROR(E490/E494,"")</f>
        <v/>
      </c>
      <c r="G490" s="182" t="str">
        <f>_xlfn.IFERROR(E490*INNDATA!C28,"")</f>
        <v/>
      </c>
      <c r="H490" s="82"/>
      <c r="I490" s="40">
        <f>'Oljeforbruk- INN'!AF5</f>
        <v>454.3</v>
      </c>
      <c r="J490" s="39">
        <f>I490/I494</f>
        <v>0.7817931509206677</v>
      </c>
      <c r="K490" s="182">
        <f>I490*INNDATA!C28</f>
        <v>0</v>
      </c>
      <c r="L490" s="82"/>
      <c r="M490" s="40" t="str">
        <f t="shared" si="12"/>
        <v/>
      </c>
      <c r="N490" s="39" t="str">
        <f>_xlfn.IFERROR((E490-I490)/I490,"")</f>
        <v/>
      </c>
      <c r="O490" s="182" t="str">
        <f>_xlfn.IFERROR(M490*INNDATA!C28,"")</f>
        <v/>
      </c>
      <c r="P490" s="190"/>
      <c r="Q490" s="190"/>
      <c r="R490" s="190"/>
      <c r="S490" s="190"/>
      <c r="T490" s="190"/>
      <c r="U490" s="190"/>
      <c r="V490" s="190"/>
      <c r="W490" s="190"/>
      <c r="X490" s="191"/>
      <c r="Y490" s="191"/>
      <c r="Z490" s="82"/>
      <c r="AA490" s="82"/>
      <c r="AB490" s="82"/>
      <c r="AC490" s="82"/>
      <c r="AD490" s="88"/>
    </row>
    <row r="491" spans="1:30" ht="11.25" customHeight="1">
      <c r="A491" s="88"/>
      <c r="B491" s="82"/>
      <c r="C491" s="190"/>
      <c r="D491" s="82" t="s">
        <v>4</v>
      </c>
      <c r="E491" s="40" t="str">
        <f>UTDATA!L23</f>
        <v/>
      </c>
      <c r="F491" s="39" t="str">
        <f>_xlfn.IFERROR(E491/E494,"")</f>
        <v/>
      </c>
      <c r="G491" s="182" t="str">
        <f>_xlfn.IFERROR(E491*INNDATA!C28,"")</f>
        <v/>
      </c>
      <c r="H491" s="82"/>
      <c r="I491" s="40">
        <f>'Oljeforbruk- INN'!AG5</f>
        <v>109.7</v>
      </c>
      <c r="J491" s="39">
        <f>I491/I494</f>
        <v>0.18877990018929616</v>
      </c>
      <c r="K491" s="182">
        <f>I491*INNDATA!C28</f>
        <v>0</v>
      </c>
      <c r="L491" s="82"/>
      <c r="M491" s="40" t="str">
        <f t="shared" si="12"/>
        <v/>
      </c>
      <c r="N491" s="39" t="str">
        <f>_xlfn.IFERROR((E491-I491)/I491,"")</f>
        <v/>
      </c>
      <c r="O491" s="182" t="str">
        <f>_xlfn.IFERROR(M491*INNDATA!C28,"")</f>
        <v/>
      </c>
      <c r="P491" s="190"/>
      <c r="Q491" s="190"/>
      <c r="R491" s="190"/>
      <c r="S491" s="190"/>
      <c r="T491" s="190"/>
      <c r="U491" s="190"/>
      <c r="V491" s="190"/>
      <c r="W491" s="190"/>
      <c r="X491" s="191"/>
      <c r="Y491" s="191"/>
      <c r="Z491" s="82"/>
      <c r="AA491" s="82"/>
      <c r="AB491" s="82"/>
      <c r="AC491" s="82"/>
      <c r="AD491" s="88"/>
    </row>
    <row r="492" spans="1:30" ht="11.25" customHeight="1">
      <c r="A492" s="88"/>
      <c r="B492" s="82"/>
      <c r="C492" s="190"/>
      <c r="D492" s="82" t="s">
        <v>5</v>
      </c>
      <c r="E492" s="40" t="str">
        <f>UTDATA!L25</f>
        <v/>
      </c>
      <c r="F492" s="39" t="str">
        <f>_xlfn.IFERROR(E492/E494,"")</f>
        <v/>
      </c>
      <c r="G492" s="182" t="str">
        <f>_xlfn.IFERROR(E492*INNDATA!C28,"")</f>
        <v/>
      </c>
      <c r="H492" s="82"/>
      <c r="I492" s="40">
        <f>'Oljeforbruk- INN'!AH5</f>
        <v>15.4</v>
      </c>
      <c r="J492" s="39">
        <f>I492/I494</f>
        <v>0.02650146274307348</v>
      </c>
      <c r="K492" s="182">
        <f>I492*INNDATA!C28</f>
        <v>0</v>
      </c>
      <c r="L492" s="82"/>
      <c r="M492" s="40" t="str">
        <f t="shared" si="12"/>
        <v/>
      </c>
      <c r="N492" s="39" t="str">
        <f>_xlfn.IFERROR((E492-I492)/I492,"")</f>
        <v/>
      </c>
      <c r="O492" s="182" t="str">
        <f>_xlfn.IFERROR(M492*INNDATA!C28,"")</f>
        <v/>
      </c>
      <c r="P492" s="190"/>
      <c r="Q492" s="190"/>
      <c r="R492" s="190"/>
      <c r="S492" s="190"/>
      <c r="T492" s="190"/>
      <c r="U492" s="190"/>
      <c r="V492" s="190"/>
      <c r="W492" s="190"/>
      <c r="X492" s="191"/>
      <c r="Y492" s="191"/>
      <c r="Z492" s="82"/>
      <c r="AA492" s="82"/>
      <c r="AB492" s="82"/>
      <c r="AC492" s="82"/>
      <c r="AD492" s="88"/>
    </row>
    <row r="493" spans="1:30" ht="11.25" customHeight="1">
      <c r="A493" s="88"/>
      <c r="B493" s="82"/>
      <c r="C493" s="190"/>
      <c r="D493" s="82" t="s">
        <v>56</v>
      </c>
      <c r="E493" s="40" t="str">
        <f>UTDATA!L27</f>
        <v/>
      </c>
      <c r="F493" s="39" t="str">
        <f>_xlfn.IFERROR(E493/E494,"")</f>
        <v/>
      </c>
      <c r="G493" s="182" t="str">
        <f>_xlfn.IFERROR(E493*INNDATA!C28,"")</f>
        <v/>
      </c>
      <c r="H493" s="82"/>
      <c r="I493" s="40">
        <f>'Oljeforbruk- INN'!AI5</f>
        <v>1.7</v>
      </c>
      <c r="J493" s="39">
        <f>I493/I494</f>
        <v>0.002925486146962657</v>
      </c>
      <c r="K493" s="182">
        <f>I493*INNDATA!C28</f>
        <v>0</v>
      </c>
      <c r="L493" s="82"/>
      <c r="M493" s="40" t="str">
        <f t="shared" si="12"/>
        <v/>
      </c>
      <c r="N493" s="39" t="str">
        <f>_xlfn.IFERROR((E493-I493)/I493,"")</f>
        <v/>
      </c>
      <c r="O493" s="182" t="str">
        <f>_xlfn.IFERROR(M493*INNDATA!C28,"")</f>
        <v/>
      </c>
      <c r="P493" s="190"/>
      <c r="Q493" s="190"/>
      <c r="R493" s="190"/>
      <c r="S493" s="190"/>
      <c r="T493" s="190"/>
      <c r="U493" s="190"/>
      <c r="V493" s="190"/>
      <c r="W493" s="190"/>
      <c r="X493" s="191"/>
      <c r="Y493" s="191"/>
      <c r="Z493" s="82"/>
      <c r="AA493" s="82"/>
      <c r="AB493" s="82"/>
      <c r="AC493" s="82"/>
      <c r="AD493" s="88"/>
    </row>
    <row r="494" spans="1:30" ht="11.25" customHeight="1">
      <c r="A494" s="88"/>
      <c r="B494" s="82"/>
      <c r="C494" s="190"/>
      <c r="D494" s="82" t="s">
        <v>305</v>
      </c>
      <c r="E494" s="40" t="str">
        <f>UTDATA!L29</f>
        <v/>
      </c>
      <c r="F494" s="190"/>
      <c r="G494" s="182" t="str">
        <f>_xlfn.IFERROR(E494*INNDATA!C28,"")</f>
        <v/>
      </c>
      <c r="H494" s="82"/>
      <c r="I494" s="40">
        <f>'Oljeforbruk- INN'!AJ5</f>
        <v>581.1</v>
      </c>
      <c r="J494" s="190"/>
      <c r="K494" s="182">
        <f>I494*INNDATA!C28</f>
        <v>0</v>
      </c>
      <c r="L494" s="82"/>
      <c r="M494" s="40" t="str">
        <f t="shared" si="12"/>
        <v/>
      </c>
      <c r="N494" s="190"/>
      <c r="O494" s="182" t="str">
        <f>_xlfn.IFERROR(M494*INNDATA!C28,"")</f>
        <v/>
      </c>
      <c r="P494" s="190"/>
      <c r="Q494" s="190"/>
      <c r="R494" s="190"/>
      <c r="S494" s="190"/>
      <c r="T494" s="190"/>
      <c r="U494" s="190"/>
      <c r="V494" s="190"/>
      <c r="W494" s="190"/>
      <c r="X494" s="191"/>
      <c r="Y494" s="191"/>
      <c r="Z494" s="82"/>
      <c r="AA494" s="82"/>
      <c r="AB494" s="82"/>
      <c r="AC494" s="82"/>
      <c r="AD494" s="88"/>
    </row>
    <row r="495" spans="1:30" ht="11.25" customHeight="1">
      <c r="A495" s="88"/>
      <c r="B495" s="82"/>
      <c r="C495" s="190"/>
      <c r="D495" s="82"/>
      <c r="E495" s="82"/>
      <c r="F495" s="82"/>
      <c r="G495" s="82"/>
      <c r="H495" s="82"/>
      <c r="I495" s="82"/>
      <c r="J495" s="82"/>
      <c r="K495" s="82"/>
      <c r="L495" s="82"/>
      <c r="M495" s="82"/>
      <c r="N495" s="82"/>
      <c r="O495" s="82"/>
      <c r="P495" s="190"/>
      <c r="Q495" s="190"/>
      <c r="R495" s="190"/>
      <c r="S495" s="190"/>
      <c r="T495" s="190"/>
      <c r="U495" s="190"/>
      <c r="V495" s="190"/>
      <c r="W495" s="190"/>
      <c r="X495" s="191"/>
      <c r="Y495" s="191"/>
      <c r="Z495" s="82"/>
      <c r="AA495" s="82"/>
      <c r="AB495" s="82"/>
      <c r="AC495" s="82"/>
      <c r="AD495" s="88"/>
    </row>
    <row r="496" spans="1:30" ht="11.25" customHeight="1">
      <c r="A496" s="88"/>
      <c r="B496" s="82"/>
      <c r="C496" s="82"/>
      <c r="D496" s="82" t="s">
        <v>323</v>
      </c>
      <c r="E496" s="82"/>
      <c r="F496" s="82"/>
      <c r="G496" s="82"/>
      <c r="H496" s="82"/>
      <c r="I496" s="82"/>
      <c r="J496" s="193"/>
      <c r="K496" s="82"/>
      <c r="L496" s="82"/>
      <c r="M496" s="82"/>
      <c r="N496" s="82"/>
      <c r="O496" s="82"/>
      <c r="P496" s="82"/>
      <c r="Q496" s="82"/>
      <c r="R496" s="82"/>
      <c r="S496" s="82"/>
      <c r="T496" s="82"/>
      <c r="U496" s="82"/>
      <c r="V496" s="82"/>
      <c r="W496" s="82"/>
      <c r="X496" s="82"/>
      <c r="Y496" s="82"/>
      <c r="Z496" s="82"/>
      <c r="AA496" s="82"/>
      <c r="AB496" s="82"/>
      <c r="AC496" s="82"/>
      <c r="AD496" s="88"/>
    </row>
    <row r="497" spans="1:30" ht="11.25" customHeight="1">
      <c r="A497" s="88"/>
      <c r="B497" s="82"/>
      <c r="C497" s="82"/>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c r="AD497" s="88"/>
    </row>
    <row r="498" spans="1:30" ht="11.25" customHeight="1">
      <c r="A498" s="88"/>
      <c r="B498" s="82"/>
      <c r="C498" s="82"/>
      <c r="D498" s="82"/>
      <c r="E498" s="82" t="s">
        <v>303</v>
      </c>
      <c r="F498" s="82"/>
      <c r="G498" s="82"/>
      <c r="H498" s="82"/>
      <c r="I498" s="82" t="s">
        <v>308</v>
      </c>
      <c r="J498" s="82"/>
      <c r="K498" s="82"/>
      <c r="L498" s="82"/>
      <c r="M498" s="82" t="s">
        <v>302</v>
      </c>
      <c r="N498" s="82"/>
      <c r="O498" s="82"/>
      <c r="P498" s="82"/>
      <c r="Q498" s="82"/>
      <c r="R498" s="82"/>
      <c r="S498" s="82"/>
      <c r="T498" s="82"/>
      <c r="U498" s="82"/>
      <c r="V498" s="82"/>
      <c r="W498" s="82"/>
      <c r="X498" s="82"/>
      <c r="Y498" s="82"/>
      <c r="Z498" s="82"/>
      <c r="AA498" s="82"/>
      <c r="AB498" s="82"/>
      <c r="AC498" s="82"/>
      <c r="AD498" s="88"/>
    </row>
    <row r="499" spans="1:30" ht="11.25" customHeight="1">
      <c r="A499" s="88"/>
      <c r="B499" s="82"/>
      <c r="C499" s="82"/>
      <c r="D499" s="82"/>
      <c r="E499" s="82" t="s">
        <v>306</v>
      </c>
      <c r="F499" s="119" t="s">
        <v>57</v>
      </c>
      <c r="G499" s="82" t="s">
        <v>301</v>
      </c>
      <c r="H499" s="82"/>
      <c r="I499" s="82" t="s">
        <v>306</v>
      </c>
      <c r="J499" s="119" t="s">
        <v>57</v>
      </c>
      <c r="K499" s="82" t="s">
        <v>301</v>
      </c>
      <c r="L499" s="82"/>
      <c r="M499" s="82" t="s">
        <v>306</v>
      </c>
      <c r="N499" s="119" t="s">
        <v>57</v>
      </c>
      <c r="O499" s="82" t="s">
        <v>301</v>
      </c>
      <c r="P499" s="82"/>
      <c r="Q499" s="82"/>
      <c r="R499" s="82"/>
      <c r="S499" s="82"/>
      <c r="T499" s="82"/>
      <c r="U499" s="82"/>
      <c r="V499" s="82"/>
      <c r="W499" s="82"/>
      <c r="X499" s="82"/>
      <c r="Y499" s="82"/>
      <c r="Z499" s="82"/>
      <c r="AA499" s="82"/>
      <c r="AB499" s="82"/>
      <c r="AC499" s="82"/>
      <c r="AD499" s="88"/>
    </row>
    <row r="500" spans="1:30" ht="11.25" customHeight="1">
      <c r="A500" s="88"/>
      <c r="B500" s="82"/>
      <c r="C500" s="82"/>
      <c r="D500" s="82" t="s">
        <v>7</v>
      </c>
      <c r="E500" s="40" t="str">
        <f>UTDATA!L678</f>
        <v/>
      </c>
      <c r="F500" s="39" t="str">
        <f>_xlfn.IFERROR(E500/E507,"")</f>
        <v/>
      </c>
      <c r="G500" s="182" t="str">
        <f>_xlfn.IFERROR(E500*INNDATA!C28,"")</f>
        <v/>
      </c>
      <c r="H500" s="82"/>
      <c r="I500" s="40">
        <f>'Oljeforbruk- UT'!AM5</f>
        <v>0</v>
      </c>
      <c r="J500" s="39">
        <f>I500/I507</f>
        <v>0</v>
      </c>
      <c r="K500" s="182">
        <f>I500*INNDATA!C28</f>
        <v>0</v>
      </c>
      <c r="L500" s="82"/>
      <c r="M500" s="40" t="str">
        <f aca="true" t="shared" si="13" ref="M500:M507">_xlfn.IFERROR(E500-I500,"")</f>
        <v/>
      </c>
      <c r="N500" s="39" t="str">
        <f aca="true" t="shared" si="14" ref="N500:N506">_xlfn.IFERROR((E500-I500)/I500,"")</f>
        <v/>
      </c>
      <c r="O500" s="182" t="str">
        <f>_xlfn.IFERROR(M500*INNDATA!C28,"")</f>
        <v/>
      </c>
      <c r="P500" s="82"/>
      <c r="Q500" s="82"/>
      <c r="R500" s="82"/>
      <c r="S500" s="82"/>
      <c r="T500" s="82"/>
      <c r="U500" s="82"/>
      <c r="V500" s="82"/>
      <c r="W500" s="82"/>
      <c r="X500" s="82"/>
      <c r="Y500" s="82"/>
      <c r="Z500" s="82"/>
      <c r="AA500" s="82"/>
      <c r="AB500" s="82"/>
      <c r="AC500" s="82"/>
      <c r="AD500" s="88"/>
    </row>
    <row r="501" spans="1:30" ht="11.25" customHeight="1">
      <c r="A501" s="88"/>
      <c r="B501" s="82"/>
      <c r="C501" s="82"/>
      <c r="D501" s="82" t="s">
        <v>8</v>
      </c>
      <c r="E501" s="40" t="str">
        <f>UTDATA!L680</f>
        <v/>
      </c>
      <c r="F501" s="39" t="str">
        <f>_xlfn.IFERROR(E501/E507,"")</f>
        <v/>
      </c>
      <c r="G501" s="182" t="str">
        <f>_xlfn.IFERROR(E501*INNDATA!C28,"")</f>
        <v/>
      </c>
      <c r="H501" s="82"/>
      <c r="I501" s="40">
        <f>'Oljeforbruk- UT'!AN5</f>
        <v>20.8</v>
      </c>
      <c r="J501" s="39">
        <f>I501/I507</f>
        <v>0.037229282262394844</v>
      </c>
      <c r="K501" s="182">
        <f>I501*INNDATA!C28</f>
        <v>0</v>
      </c>
      <c r="L501" s="82"/>
      <c r="M501" s="40" t="str">
        <f t="shared" si="13"/>
        <v/>
      </c>
      <c r="N501" s="39" t="str">
        <f t="shared" si="14"/>
        <v/>
      </c>
      <c r="O501" s="182" t="str">
        <f>_xlfn.IFERROR(M501*INNDATA!C28,"")</f>
        <v/>
      </c>
      <c r="P501" s="82"/>
      <c r="Q501" s="82"/>
      <c r="R501" s="82"/>
      <c r="S501" s="82"/>
      <c r="T501" s="82"/>
      <c r="U501" s="82"/>
      <c r="V501" s="82"/>
      <c r="W501" s="82"/>
      <c r="X501" s="82"/>
      <c r="Y501" s="82"/>
      <c r="Z501" s="82"/>
      <c r="AA501" s="82"/>
      <c r="AB501" s="82"/>
      <c r="AC501" s="82"/>
      <c r="AD501" s="88"/>
    </row>
    <row r="502" spans="1:30" ht="11.25" customHeight="1">
      <c r="A502" s="88"/>
      <c r="B502" s="82"/>
      <c r="C502" s="82"/>
      <c r="D502" s="82" t="s">
        <v>9</v>
      </c>
      <c r="E502" s="40" t="str">
        <f>UTDATA!L682</f>
        <v/>
      </c>
      <c r="F502" s="39" t="str">
        <f>_xlfn.IFERROR(E502/E507,"")</f>
        <v/>
      </c>
      <c r="G502" s="182" t="str">
        <f>_xlfn.IFERROR(E502*INNDATA!C28,"")</f>
        <v/>
      </c>
      <c r="H502" s="82"/>
      <c r="I502" s="40">
        <f>'Oljeforbruk- UT'!AO5</f>
        <v>48.6</v>
      </c>
      <c r="J502" s="39">
        <f>I502/I507</f>
        <v>0.08698764990155718</v>
      </c>
      <c r="K502" s="182">
        <f>I502*INNDATA!C28</f>
        <v>0</v>
      </c>
      <c r="L502" s="82"/>
      <c r="M502" s="40" t="str">
        <f t="shared" si="13"/>
        <v/>
      </c>
      <c r="N502" s="39" t="str">
        <f t="shared" si="14"/>
        <v/>
      </c>
      <c r="O502" s="182" t="str">
        <f>_xlfn.IFERROR(M502*INNDATA!C28,"")</f>
        <v/>
      </c>
      <c r="P502" s="82"/>
      <c r="Q502" s="82"/>
      <c r="R502" s="82"/>
      <c r="S502" s="82"/>
      <c r="T502" s="82"/>
      <c r="U502" s="82"/>
      <c r="V502" s="82"/>
      <c r="W502" s="82"/>
      <c r="X502" s="82"/>
      <c r="Y502" s="82"/>
      <c r="Z502" s="82"/>
      <c r="AA502" s="82"/>
      <c r="AB502" s="82"/>
      <c r="AC502" s="82"/>
      <c r="AD502" s="88"/>
    </row>
    <row r="503" spans="1:30" ht="11.25" customHeight="1">
      <c r="A503" s="88"/>
      <c r="B503" s="82"/>
      <c r="C503" s="82"/>
      <c r="D503" s="82" t="s">
        <v>10</v>
      </c>
      <c r="E503" s="40" t="str">
        <f>UTDATA!L686</f>
        <v/>
      </c>
      <c r="F503" s="39" t="str">
        <f>_xlfn.IFERROR(E503/E507,"")</f>
        <v/>
      </c>
      <c r="G503" s="182" t="str">
        <f>_xlfn.IFERROR(E503*INNDATA!C28,"")</f>
        <v/>
      </c>
      <c r="H503" s="82"/>
      <c r="I503" s="40">
        <f>'Oljeforbruk- UT'!AP5</f>
        <v>54.2</v>
      </c>
      <c r="J503" s="39">
        <f>I503/I507</f>
        <v>0.09701091820297118</v>
      </c>
      <c r="K503" s="182">
        <f>I503*INNDATA!C28</f>
        <v>0</v>
      </c>
      <c r="L503" s="82"/>
      <c r="M503" s="40" t="str">
        <f t="shared" si="13"/>
        <v/>
      </c>
      <c r="N503" s="39" t="str">
        <f t="shared" si="14"/>
        <v/>
      </c>
      <c r="O503" s="182" t="str">
        <f>_xlfn.IFERROR(M503*INNDATA!C28,"")</f>
        <v/>
      </c>
      <c r="P503" s="82"/>
      <c r="Q503" s="82"/>
      <c r="R503" s="82"/>
      <c r="S503" s="82"/>
      <c r="T503" s="82"/>
      <c r="U503" s="82"/>
      <c r="V503" s="82"/>
      <c r="W503" s="82"/>
      <c r="X503" s="82"/>
      <c r="Y503" s="82"/>
      <c r="Z503" s="82"/>
      <c r="AA503" s="82"/>
      <c r="AB503" s="82"/>
      <c r="AC503" s="82"/>
      <c r="AD503" s="88"/>
    </row>
    <row r="504" spans="1:30" ht="11.25" customHeight="1">
      <c r="A504" s="88"/>
      <c r="B504" s="82"/>
      <c r="C504" s="82"/>
      <c r="D504" s="82" t="s">
        <v>11</v>
      </c>
      <c r="E504" s="40" t="str">
        <f>UTDATA!L684</f>
        <v/>
      </c>
      <c r="F504" s="39" t="str">
        <f>_xlfn.IFERROR(E504/E507,"")</f>
        <v/>
      </c>
      <c r="G504" s="182" t="str">
        <f>_xlfn.IFERROR(E504*INNDATA!C28,"")</f>
        <v/>
      </c>
      <c r="H504" s="82"/>
      <c r="I504" s="40">
        <f>'Oljeforbruk- UT'!AQ5</f>
        <v>237.2</v>
      </c>
      <c r="J504" s="39">
        <f>I504/I507</f>
        <v>0.42455700733846424</v>
      </c>
      <c r="K504" s="182">
        <f>I504*INNDATA!C28</f>
        <v>0</v>
      </c>
      <c r="L504" s="82"/>
      <c r="M504" s="40" t="str">
        <f t="shared" si="13"/>
        <v/>
      </c>
      <c r="N504" s="39" t="str">
        <f t="shared" si="14"/>
        <v/>
      </c>
      <c r="O504" s="182" t="str">
        <f>_xlfn.IFERROR(M504*INNDATA!C28,"")</f>
        <v/>
      </c>
      <c r="P504" s="82"/>
      <c r="Q504" s="82"/>
      <c r="R504" s="82"/>
      <c r="S504" s="82"/>
      <c r="T504" s="82"/>
      <c r="U504" s="82"/>
      <c r="V504" s="82"/>
      <c r="W504" s="82"/>
      <c r="X504" s="82"/>
      <c r="Y504" s="82"/>
      <c r="Z504" s="82"/>
      <c r="AA504" s="82"/>
      <c r="AB504" s="82"/>
      <c r="AC504" s="82"/>
      <c r="AD504" s="88"/>
    </row>
    <row r="505" spans="1:30" ht="11.25" customHeight="1">
      <c r="A505" s="88"/>
      <c r="B505" s="82"/>
      <c r="C505" s="82"/>
      <c r="D505" s="82" t="s">
        <v>12</v>
      </c>
      <c r="E505" s="40" t="str">
        <f>UTDATA!L688</f>
        <v/>
      </c>
      <c r="F505" s="39" t="str">
        <f>_xlfn.IFERROR(E505/E507,"")</f>
        <v/>
      </c>
      <c r="G505" s="182" t="str">
        <f>_xlfn.IFERROR(E505*INNDATA!C28,"")</f>
        <v/>
      </c>
      <c r="H505" s="82"/>
      <c r="I505" s="40">
        <f>'Oljeforbruk- UT'!AR5</f>
        <v>88.8</v>
      </c>
      <c r="J505" s="39">
        <f>I505/I507</f>
        <v>0.15894039735099336</v>
      </c>
      <c r="K505" s="182">
        <f>I505*INNDATA!C28</f>
        <v>0</v>
      </c>
      <c r="L505" s="82"/>
      <c r="M505" s="40" t="str">
        <f t="shared" si="13"/>
        <v/>
      </c>
      <c r="N505" s="39" t="str">
        <f t="shared" si="14"/>
        <v/>
      </c>
      <c r="O505" s="182" t="str">
        <f>_xlfn.IFERROR(M505*INNDATA!C28,"")</f>
        <v/>
      </c>
      <c r="P505" s="82"/>
      <c r="Q505" s="82"/>
      <c r="R505" s="82"/>
      <c r="S505" s="82"/>
      <c r="T505" s="82"/>
      <c r="U505" s="82"/>
      <c r="V505" s="82"/>
      <c r="W505" s="82"/>
      <c r="X505" s="82"/>
      <c r="Y505" s="82"/>
      <c r="Z505" s="82"/>
      <c r="AA505" s="82"/>
      <c r="AB505" s="82"/>
      <c r="AC505" s="82"/>
      <c r="AD505" s="88"/>
    </row>
    <row r="506" spans="1:30" ht="11.25" customHeight="1">
      <c r="A506" s="88"/>
      <c r="B506" s="82"/>
      <c r="C506" s="82"/>
      <c r="D506" s="82" t="s">
        <v>13</v>
      </c>
      <c r="E506" s="40" t="str">
        <f>UTDATA!L690</f>
        <v/>
      </c>
      <c r="F506" s="39" t="str">
        <f>_xlfn.IFERROR(E506/E507,"")</f>
        <v/>
      </c>
      <c r="G506" s="182" t="str">
        <f>_xlfn.IFERROR(E506*INNDATA!C28,"")</f>
        <v/>
      </c>
      <c r="H506" s="82"/>
      <c r="I506" s="40">
        <f>'Oljeforbruk- UT'!AS5</f>
        <v>109.1</v>
      </c>
      <c r="J506" s="39">
        <f>I506/I507</f>
        <v>0.1952747449436191</v>
      </c>
      <c r="K506" s="182">
        <f>I506*INNDATA!C28</f>
        <v>0</v>
      </c>
      <c r="L506" s="82"/>
      <c r="M506" s="40" t="str">
        <f t="shared" si="13"/>
        <v/>
      </c>
      <c r="N506" s="39" t="str">
        <f t="shared" si="14"/>
        <v/>
      </c>
      <c r="O506" s="182" t="str">
        <f>_xlfn.IFERROR(M506*INNDATA!C28,"")</f>
        <v/>
      </c>
      <c r="P506" s="82"/>
      <c r="Q506" s="82"/>
      <c r="R506" s="82"/>
      <c r="S506" s="82"/>
      <c r="T506" s="82"/>
      <c r="U506" s="82"/>
      <c r="V506" s="82"/>
      <c r="W506" s="82"/>
      <c r="X506" s="82"/>
      <c r="Y506" s="82"/>
      <c r="Z506" s="82"/>
      <c r="AA506" s="82"/>
      <c r="AB506" s="82"/>
      <c r="AC506" s="82"/>
      <c r="AD506" s="88"/>
    </row>
    <row r="507" spans="1:30" ht="11.25" customHeight="1">
      <c r="A507" s="88"/>
      <c r="B507" s="82"/>
      <c r="C507" s="82"/>
      <c r="D507" s="82" t="s">
        <v>305</v>
      </c>
      <c r="E507" s="40" t="str">
        <f>UTDATA!L692</f>
        <v/>
      </c>
      <c r="F507" s="190"/>
      <c r="G507" s="182" t="str">
        <f>_xlfn.IFERROR(E507*INNDATA!C28,"")</f>
        <v/>
      </c>
      <c r="H507" s="82"/>
      <c r="I507" s="40">
        <f>'Oljeforbruk- UT'!AT5</f>
        <v>558.7</v>
      </c>
      <c r="J507" s="190"/>
      <c r="K507" s="182">
        <f>I507*INNDATA!C28</f>
        <v>0</v>
      </c>
      <c r="L507" s="82"/>
      <c r="M507" s="40" t="str">
        <f t="shared" si="13"/>
        <v/>
      </c>
      <c r="N507" s="190"/>
      <c r="O507" s="182" t="str">
        <f>_xlfn.IFERROR(M507*INNDATA!C28,"")</f>
        <v/>
      </c>
      <c r="P507" s="82"/>
      <c r="Q507" s="82"/>
      <c r="R507" s="82"/>
      <c r="S507" s="82"/>
      <c r="T507" s="82"/>
      <c r="U507" s="82"/>
      <c r="V507" s="82"/>
      <c r="W507" s="82"/>
      <c r="X507" s="82"/>
      <c r="Y507" s="82"/>
      <c r="Z507" s="82"/>
      <c r="AA507" s="82"/>
      <c r="AB507" s="82"/>
      <c r="AC507" s="82"/>
      <c r="AD507" s="88"/>
    </row>
    <row r="508" spans="1:30" ht="11.25" customHeight="1">
      <c r="A508" s="88"/>
      <c r="B508" s="82"/>
      <c r="C508" s="82"/>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c r="AB508" s="82"/>
      <c r="AC508" s="82"/>
      <c r="AD508" s="88"/>
    </row>
    <row r="509" spans="1:30" ht="11.25" customHeight="1">
      <c r="A509" s="88"/>
      <c r="B509" s="82"/>
      <c r="C509" s="82"/>
      <c r="D509" s="82" t="s">
        <v>310</v>
      </c>
      <c r="E509" s="82"/>
      <c r="F509" s="82"/>
      <c r="G509" s="82"/>
      <c r="H509" s="82"/>
      <c r="I509" s="82"/>
      <c r="J509" s="82"/>
      <c r="K509" s="82"/>
      <c r="L509" s="82"/>
      <c r="M509" s="82"/>
      <c r="N509" s="82"/>
      <c r="O509" s="82"/>
      <c r="P509" s="82"/>
      <c r="Q509" s="82"/>
      <c r="R509" s="82"/>
      <c r="S509" s="82"/>
      <c r="T509" s="82"/>
      <c r="U509" s="82"/>
      <c r="V509" s="82"/>
      <c r="W509" s="82"/>
      <c r="X509" s="82"/>
      <c r="Y509" s="82"/>
      <c r="Z509" s="82"/>
      <c r="AA509" s="82"/>
      <c r="AB509" s="82"/>
      <c r="AC509" s="82"/>
      <c r="AD509" s="88"/>
    </row>
    <row r="510" spans="1:30" ht="11.25" customHeight="1">
      <c r="A510" s="88"/>
      <c r="B510" s="82"/>
      <c r="C510" s="82"/>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c r="AB510" s="82"/>
      <c r="AC510" s="82"/>
      <c r="AD510" s="88"/>
    </row>
    <row r="511" spans="1:30" ht="11.25" customHeight="1">
      <c r="A511" s="88"/>
      <c r="B511" s="82"/>
      <c r="C511" s="82"/>
      <c r="D511" s="82" t="s">
        <v>303</v>
      </c>
      <c r="E511" s="82"/>
      <c r="F511" s="82"/>
      <c r="G511" s="82"/>
      <c r="H511" s="82"/>
      <c r="I511" s="82"/>
      <c r="J511" s="82"/>
      <c r="K511" s="82"/>
      <c r="L511" s="82"/>
      <c r="M511" s="82"/>
      <c r="N511" s="82"/>
      <c r="O511" s="82"/>
      <c r="P511" s="82"/>
      <c r="Q511" s="82"/>
      <c r="R511" s="82"/>
      <c r="S511" s="82"/>
      <c r="T511" s="82"/>
      <c r="U511" s="82"/>
      <c r="V511" s="82"/>
      <c r="W511" s="82"/>
      <c r="X511" s="82"/>
      <c r="Y511" s="82"/>
      <c r="Z511" s="82"/>
      <c r="AA511" s="82"/>
      <c r="AB511" s="82"/>
      <c r="AC511" s="82"/>
      <c r="AD511" s="88"/>
    </row>
    <row r="512" spans="1:30" ht="11.25" customHeight="1">
      <c r="A512" s="88"/>
      <c r="B512" s="82"/>
      <c r="C512" s="82"/>
      <c r="D512" s="40" t="str">
        <f>_xlfn.IFERROR(E494-E507,"")</f>
        <v/>
      </c>
      <c r="E512" s="82" t="s">
        <v>67</v>
      </c>
      <c r="F512" s="82" t="s">
        <v>311</v>
      </c>
      <c r="G512" s="192" t="str">
        <f>_xlfn.IFERROR((E494-E507)/E494,"")</f>
        <v/>
      </c>
      <c r="H512" s="82" t="s">
        <v>312</v>
      </c>
      <c r="I512" s="82"/>
      <c r="J512" s="82"/>
      <c r="K512" s="82"/>
      <c r="L512" s="82"/>
      <c r="M512" s="82"/>
      <c r="N512" s="82"/>
      <c r="O512" s="82"/>
      <c r="P512" s="82"/>
      <c r="Q512" s="82"/>
      <c r="R512" s="82"/>
      <c r="S512" s="82"/>
      <c r="T512" s="82"/>
      <c r="U512" s="82"/>
      <c r="V512" s="82"/>
      <c r="W512" s="82"/>
      <c r="X512" s="82"/>
      <c r="Y512" s="82"/>
      <c r="Z512" s="82"/>
      <c r="AA512" s="82"/>
      <c r="AB512" s="82"/>
      <c r="AC512" s="82"/>
      <c r="AD512" s="88"/>
    </row>
    <row r="513" spans="1:30" ht="11.25" customHeight="1">
      <c r="A513" s="88"/>
      <c r="B513" s="82"/>
      <c r="C513" s="82"/>
      <c r="D513" s="190"/>
      <c r="E513" s="190"/>
      <c r="F513" s="190"/>
      <c r="G513" s="190"/>
      <c r="H513" s="190"/>
      <c r="I513" s="190"/>
      <c r="J513" s="190"/>
      <c r="K513" s="190"/>
      <c r="L513" s="190"/>
      <c r="M513" s="190"/>
      <c r="N513" s="190"/>
      <c r="O513" s="190"/>
      <c r="P513" s="82"/>
      <c r="Q513" s="82"/>
      <c r="R513" s="82"/>
      <c r="S513" s="82"/>
      <c r="T513" s="82"/>
      <c r="U513" s="82"/>
      <c r="V513" s="82"/>
      <c r="W513" s="82"/>
      <c r="X513" s="82"/>
      <c r="Y513" s="82"/>
      <c r="Z513" s="82"/>
      <c r="AA513" s="82"/>
      <c r="AB513" s="82"/>
      <c r="AC513" s="82"/>
      <c r="AD513" s="88"/>
    </row>
    <row r="514" spans="1:30" ht="11.25" customHeight="1">
      <c r="A514" s="88"/>
      <c r="B514" s="82"/>
      <c r="C514" s="82"/>
      <c r="D514" s="120" t="s">
        <v>308</v>
      </c>
      <c r="E514" s="82"/>
      <c r="F514" s="82"/>
      <c r="G514" s="120"/>
      <c r="H514" s="82"/>
      <c r="I514" s="82"/>
      <c r="J514" s="82"/>
      <c r="K514" s="82"/>
      <c r="L514" s="82"/>
      <c r="M514" s="82"/>
      <c r="N514" s="82"/>
      <c r="O514" s="82"/>
      <c r="P514" s="82"/>
      <c r="Q514" s="82"/>
      <c r="R514" s="82"/>
      <c r="S514" s="82"/>
      <c r="T514" s="82"/>
      <c r="U514" s="82"/>
      <c r="V514" s="82"/>
      <c r="W514" s="82"/>
      <c r="X514" s="82"/>
      <c r="Y514" s="82"/>
      <c r="Z514" s="82"/>
      <c r="AA514" s="82"/>
      <c r="AB514" s="82"/>
      <c r="AC514" s="82"/>
      <c r="AD514" s="88"/>
    </row>
    <row r="515" spans="1:30" ht="11.25" customHeight="1">
      <c r="A515" s="88"/>
      <c r="B515" s="82"/>
      <c r="C515" s="82"/>
      <c r="D515" s="40">
        <f>_xlfn.IFERROR(I494-I507,"")</f>
        <v>22.399999999999977</v>
      </c>
      <c r="E515" s="82" t="s">
        <v>67</v>
      </c>
      <c r="F515" s="82" t="s">
        <v>311</v>
      </c>
      <c r="G515" s="192">
        <f>_xlfn.IFERROR((I494-I507)/I494,"")</f>
        <v>0.03854758217174321</v>
      </c>
      <c r="H515" s="82" t="s">
        <v>312</v>
      </c>
      <c r="I515" s="82"/>
      <c r="J515" s="195" t="s">
        <v>324</v>
      </c>
      <c r="K515" s="82"/>
      <c r="L515" s="82"/>
      <c r="M515" s="82"/>
      <c r="N515" s="82"/>
      <c r="O515" s="82"/>
      <c r="P515" s="82"/>
      <c r="Q515" s="82"/>
      <c r="R515" s="82"/>
      <c r="S515" s="82"/>
      <c r="T515" s="82"/>
      <c r="U515" s="82"/>
      <c r="V515" s="82"/>
      <c r="W515" s="82"/>
      <c r="X515" s="82"/>
      <c r="Y515" s="82"/>
      <c r="Z515" s="82"/>
      <c r="AA515" s="82"/>
      <c r="AB515" s="82"/>
      <c r="AC515" s="82"/>
      <c r="AD515" s="88"/>
    </row>
    <row r="516" spans="1:30" ht="11.25" customHeight="1">
      <c r="A516" s="88"/>
      <c r="B516" s="82"/>
      <c r="C516" s="82"/>
      <c r="D516" s="82"/>
      <c r="E516" s="82"/>
      <c r="F516" s="82"/>
      <c r="G516" s="82"/>
      <c r="H516" s="82"/>
      <c r="I516" s="82"/>
      <c r="J516" s="82"/>
      <c r="K516" s="82"/>
      <c r="L516" s="82"/>
      <c r="M516" s="82"/>
      <c r="N516" s="82"/>
      <c r="O516" s="82"/>
      <c r="P516" s="82"/>
      <c r="Q516" s="82"/>
      <c r="R516" s="82"/>
      <c r="S516" s="82"/>
      <c r="T516" s="82"/>
      <c r="U516" s="82"/>
      <c r="V516" s="82"/>
      <c r="W516" s="82"/>
      <c r="X516" s="82"/>
      <c r="Y516" s="82"/>
      <c r="Z516" s="82"/>
      <c r="AA516" s="82"/>
      <c r="AB516" s="82"/>
      <c r="AC516" s="82"/>
      <c r="AD516" s="88"/>
    </row>
    <row r="517" spans="1:30" s="120" customFormat="1" ht="11.25" customHeight="1">
      <c r="A517" s="88"/>
      <c r="B517" s="82"/>
      <c r="C517" s="82"/>
      <c r="D517" s="82"/>
      <c r="E517" s="82"/>
      <c r="F517" s="82"/>
      <c r="G517" s="82"/>
      <c r="H517" s="82"/>
      <c r="I517" s="82"/>
      <c r="J517" s="82"/>
      <c r="K517" s="82"/>
      <c r="L517" s="82"/>
      <c r="M517" s="82"/>
      <c r="N517" s="82"/>
      <c r="O517" s="82"/>
      <c r="P517" s="82"/>
      <c r="Q517" s="82"/>
      <c r="R517" s="82"/>
      <c r="S517" s="82"/>
      <c r="T517" s="82"/>
      <c r="U517" s="82"/>
      <c r="V517" s="82"/>
      <c r="W517" s="82"/>
      <c r="X517" s="82"/>
      <c r="Y517" s="82"/>
      <c r="Z517" s="82"/>
      <c r="AA517" s="82"/>
      <c r="AB517" s="82"/>
      <c r="AC517" s="82"/>
      <c r="AD517" s="88"/>
    </row>
    <row r="518" spans="1:30" s="120" customFormat="1" ht="11.25" customHeight="1">
      <c r="A518" s="88"/>
      <c r="B518" s="82"/>
      <c r="C518" s="82"/>
      <c r="D518" s="82"/>
      <c r="E518" s="82"/>
      <c r="F518" s="82"/>
      <c r="G518" s="82"/>
      <c r="H518" s="82"/>
      <c r="I518" s="82"/>
      <c r="J518" s="82"/>
      <c r="K518" s="82"/>
      <c r="L518" s="82"/>
      <c r="M518" s="82"/>
      <c r="N518" s="82"/>
      <c r="O518" s="82"/>
      <c r="P518" s="82"/>
      <c r="Q518" s="82"/>
      <c r="R518" s="82"/>
      <c r="S518" s="82"/>
      <c r="T518" s="82"/>
      <c r="U518" s="82"/>
      <c r="V518" s="82"/>
      <c r="W518" s="82"/>
      <c r="X518" s="82"/>
      <c r="Y518" s="82"/>
      <c r="Z518" s="82"/>
      <c r="AA518" s="82"/>
      <c r="AB518" s="82"/>
      <c r="AC518" s="82"/>
      <c r="AD518" s="88"/>
    </row>
    <row r="519" spans="1:30" s="120" customFormat="1" ht="11.25" customHeight="1">
      <c r="A519" s="88"/>
      <c r="B519" s="82"/>
      <c r="C519" s="82"/>
      <c r="D519" s="82"/>
      <c r="E519" s="82"/>
      <c r="F519" s="82"/>
      <c r="G519" s="82"/>
      <c r="H519" s="82"/>
      <c r="I519" s="82"/>
      <c r="J519" s="82"/>
      <c r="K519" s="82"/>
      <c r="L519" s="82"/>
      <c r="M519" s="82"/>
      <c r="N519" s="82"/>
      <c r="O519" s="82"/>
      <c r="P519" s="82"/>
      <c r="Q519" s="82"/>
      <c r="R519" s="82"/>
      <c r="S519" s="82"/>
      <c r="T519" s="82"/>
      <c r="U519" s="82"/>
      <c r="V519" s="82"/>
      <c r="W519" s="82"/>
      <c r="X519" s="82"/>
      <c r="Y519" s="82"/>
      <c r="Z519" s="82"/>
      <c r="AA519" s="82"/>
      <c r="AB519" s="82"/>
      <c r="AC519" s="82"/>
      <c r="AD519" s="88"/>
    </row>
    <row r="520" spans="1:30" s="120" customFormat="1" ht="11.25" customHeight="1">
      <c r="A520" s="88"/>
      <c r="B520" s="82"/>
      <c r="C520" s="82"/>
      <c r="D520" s="82"/>
      <c r="E520" s="82"/>
      <c r="F520" s="82"/>
      <c r="G520" s="82"/>
      <c r="H520" s="82"/>
      <c r="I520" s="82"/>
      <c r="J520" s="82"/>
      <c r="K520" s="82"/>
      <c r="L520" s="82"/>
      <c r="M520" s="82"/>
      <c r="N520" s="82"/>
      <c r="O520" s="82"/>
      <c r="P520" s="82"/>
      <c r="Q520" s="82"/>
      <c r="R520" s="82"/>
      <c r="S520" s="82"/>
      <c r="T520" s="82"/>
      <c r="U520" s="82"/>
      <c r="V520" s="82"/>
      <c r="W520" s="82"/>
      <c r="X520" s="82"/>
      <c r="Y520" s="82"/>
      <c r="Z520" s="82"/>
      <c r="AA520" s="82"/>
      <c r="AB520" s="82"/>
      <c r="AC520" s="82"/>
      <c r="AD520" s="88"/>
    </row>
    <row r="521" spans="1:30" s="120" customFormat="1" ht="11.25" customHeight="1">
      <c r="A521" s="88"/>
      <c r="B521" s="82"/>
      <c r="C521" s="82"/>
      <c r="D521" s="82"/>
      <c r="E521" s="82"/>
      <c r="F521" s="82"/>
      <c r="G521" s="82"/>
      <c r="H521" s="82"/>
      <c r="I521" s="82"/>
      <c r="J521" s="82"/>
      <c r="K521" s="82"/>
      <c r="L521" s="82"/>
      <c r="M521" s="82"/>
      <c r="N521" s="82"/>
      <c r="O521" s="82"/>
      <c r="P521" s="82"/>
      <c r="Q521" s="82"/>
      <c r="R521" s="82"/>
      <c r="S521" s="82"/>
      <c r="T521" s="82"/>
      <c r="U521" s="82"/>
      <c r="V521" s="82"/>
      <c r="W521" s="82"/>
      <c r="X521" s="82"/>
      <c r="Y521" s="82"/>
      <c r="Z521" s="82"/>
      <c r="AA521" s="82"/>
      <c r="AB521" s="82"/>
      <c r="AC521" s="82"/>
      <c r="AD521" s="88"/>
    </row>
    <row r="522" spans="1:30" s="120" customFormat="1" ht="11.25" customHeight="1">
      <c r="A522" s="88"/>
      <c r="B522" s="82"/>
      <c r="C522" s="82"/>
      <c r="D522" s="82"/>
      <c r="E522" s="82"/>
      <c r="F522" s="82"/>
      <c r="G522" s="82"/>
      <c r="H522" s="82"/>
      <c r="I522" s="82"/>
      <c r="J522" s="82"/>
      <c r="K522" s="82"/>
      <c r="L522" s="82"/>
      <c r="M522" s="82"/>
      <c r="N522" s="82"/>
      <c r="O522" s="82"/>
      <c r="P522" s="82"/>
      <c r="Q522" s="82"/>
      <c r="R522" s="82"/>
      <c r="S522" s="82"/>
      <c r="T522" s="82"/>
      <c r="U522" s="82"/>
      <c r="V522" s="82"/>
      <c r="W522" s="82"/>
      <c r="X522" s="82"/>
      <c r="Y522" s="82"/>
      <c r="Z522" s="82"/>
      <c r="AA522" s="82"/>
      <c r="AB522" s="82"/>
      <c r="AC522" s="82"/>
      <c r="AD522" s="88"/>
    </row>
    <row r="523" spans="1:30" s="120" customFormat="1" ht="11.25" customHeight="1">
      <c r="A523" s="88"/>
      <c r="B523" s="82"/>
      <c r="C523" s="82"/>
      <c r="D523" s="82"/>
      <c r="E523" s="82"/>
      <c r="F523" s="82"/>
      <c r="G523" s="82"/>
      <c r="H523" s="82"/>
      <c r="I523" s="82"/>
      <c r="J523" s="82"/>
      <c r="K523" s="82"/>
      <c r="L523" s="82"/>
      <c r="M523" s="82"/>
      <c r="N523" s="82"/>
      <c r="O523" s="82"/>
      <c r="P523" s="82"/>
      <c r="Q523" s="82"/>
      <c r="R523" s="82"/>
      <c r="S523" s="82"/>
      <c r="T523" s="82"/>
      <c r="U523" s="82"/>
      <c r="V523" s="82"/>
      <c r="W523" s="82"/>
      <c r="X523" s="82"/>
      <c r="Y523" s="82"/>
      <c r="Z523" s="82"/>
      <c r="AA523" s="82"/>
      <c r="AB523" s="82"/>
      <c r="AC523" s="82"/>
      <c r="AD523" s="88"/>
    </row>
    <row r="524" spans="1:30" s="120" customFormat="1" ht="11.25" customHeight="1">
      <c r="A524" s="88"/>
      <c r="B524" s="82"/>
      <c r="C524" s="82"/>
      <c r="D524" s="82"/>
      <c r="E524" s="82"/>
      <c r="F524" s="82"/>
      <c r="G524" s="82"/>
      <c r="H524" s="82"/>
      <c r="I524" s="82"/>
      <c r="J524" s="82"/>
      <c r="K524" s="82"/>
      <c r="L524" s="82"/>
      <c r="M524" s="82"/>
      <c r="N524" s="82"/>
      <c r="O524" s="82"/>
      <c r="P524" s="82"/>
      <c r="Q524" s="82"/>
      <c r="R524" s="82"/>
      <c r="S524" s="82"/>
      <c r="T524" s="82"/>
      <c r="U524" s="82"/>
      <c r="V524" s="82"/>
      <c r="W524" s="82"/>
      <c r="X524" s="82"/>
      <c r="Y524" s="82"/>
      <c r="Z524" s="82"/>
      <c r="AA524" s="82"/>
      <c r="AB524" s="82"/>
      <c r="AC524" s="82"/>
      <c r="AD524" s="88"/>
    </row>
    <row r="525" spans="1:30" s="120" customFormat="1" ht="11.25" customHeight="1">
      <c r="A525" s="88"/>
      <c r="B525" s="82"/>
      <c r="C525" s="82"/>
      <c r="D525" s="82"/>
      <c r="E525" s="82"/>
      <c r="F525" s="82"/>
      <c r="G525" s="82"/>
      <c r="H525" s="82"/>
      <c r="I525" s="82"/>
      <c r="J525" s="82"/>
      <c r="K525" s="82"/>
      <c r="L525" s="82"/>
      <c r="M525" s="82"/>
      <c r="N525" s="82"/>
      <c r="O525" s="82"/>
      <c r="P525" s="82"/>
      <c r="Q525" s="82"/>
      <c r="R525" s="82"/>
      <c r="S525" s="82"/>
      <c r="T525" s="82"/>
      <c r="U525" s="82"/>
      <c r="V525" s="82"/>
      <c r="W525" s="82"/>
      <c r="X525" s="82"/>
      <c r="Y525" s="82"/>
      <c r="Z525" s="82"/>
      <c r="AA525" s="82"/>
      <c r="AB525" s="82"/>
      <c r="AC525" s="82"/>
      <c r="AD525" s="88"/>
    </row>
    <row r="526" spans="1:30" s="120" customFormat="1" ht="11.25" customHeight="1">
      <c r="A526" s="88"/>
      <c r="B526" s="82"/>
      <c r="C526" s="82"/>
      <c r="D526" s="82"/>
      <c r="E526" s="82"/>
      <c r="F526" s="82"/>
      <c r="G526" s="82"/>
      <c r="H526" s="82"/>
      <c r="I526" s="82"/>
      <c r="J526" s="82"/>
      <c r="K526" s="82"/>
      <c r="L526" s="82"/>
      <c r="M526" s="82"/>
      <c r="N526" s="82"/>
      <c r="O526" s="82"/>
      <c r="P526" s="82"/>
      <c r="Q526" s="82"/>
      <c r="R526" s="82"/>
      <c r="S526" s="82"/>
      <c r="T526" s="82"/>
      <c r="U526" s="82"/>
      <c r="V526" s="82"/>
      <c r="W526" s="82"/>
      <c r="X526" s="82"/>
      <c r="Y526" s="82"/>
      <c r="Z526" s="82"/>
      <c r="AA526" s="82"/>
      <c r="AB526" s="82"/>
      <c r="AC526" s="82"/>
      <c r="AD526" s="88"/>
    </row>
    <row r="527" spans="1:30" s="120" customFormat="1" ht="11.25" customHeight="1">
      <c r="A527" s="88"/>
      <c r="B527" s="82"/>
      <c r="C527" s="82"/>
      <c r="D527" s="82"/>
      <c r="E527" s="82"/>
      <c r="F527" s="82"/>
      <c r="G527" s="82"/>
      <c r="H527" s="82"/>
      <c r="I527" s="82"/>
      <c r="J527" s="82"/>
      <c r="K527" s="82"/>
      <c r="L527" s="82"/>
      <c r="M527" s="82"/>
      <c r="N527" s="82"/>
      <c r="O527" s="82"/>
      <c r="P527" s="82"/>
      <c r="Q527" s="82"/>
      <c r="R527" s="82"/>
      <c r="S527" s="82"/>
      <c r="T527" s="82"/>
      <c r="U527" s="82"/>
      <c r="V527" s="82"/>
      <c r="W527" s="82"/>
      <c r="X527" s="82"/>
      <c r="Y527" s="82"/>
      <c r="Z527" s="82"/>
      <c r="AA527" s="82"/>
      <c r="AB527" s="82"/>
      <c r="AC527" s="82"/>
      <c r="AD527" s="88"/>
    </row>
    <row r="528" spans="1:30" s="120" customFormat="1" ht="11.25" customHeight="1">
      <c r="A528" s="88"/>
      <c r="B528" s="82"/>
      <c r="C528" s="82"/>
      <c r="D528" s="82"/>
      <c r="E528" s="82"/>
      <c r="F528" s="82"/>
      <c r="G528" s="82"/>
      <c r="H528" s="82"/>
      <c r="I528" s="82"/>
      <c r="J528" s="82"/>
      <c r="K528" s="82"/>
      <c r="L528" s="82"/>
      <c r="M528" s="82"/>
      <c r="N528" s="82"/>
      <c r="O528" s="82"/>
      <c r="P528" s="82"/>
      <c r="Q528" s="82"/>
      <c r="R528" s="82"/>
      <c r="S528" s="82"/>
      <c r="T528" s="82"/>
      <c r="U528" s="82"/>
      <c r="V528" s="82"/>
      <c r="W528" s="82"/>
      <c r="X528" s="82"/>
      <c r="Y528" s="82"/>
      <c r="Z528" s="82"/>
      <c r="AA528" s="82"/>
      <c r="AB528" s="82"/>
      <c r="AC528" s="82"/>
      <c r="AD528" s="88"/>
    </row>
    <row r="529" spans="1:30" s="120" customFormat="1" ht="11.25" customHeight="1">
      <c r="A529" s="88"/>
      <c r="B529" s="82"/>
      <c r="C529" s="82"/>
      <c r="D529" s="82"/>
      <c r="E529" s="82"/>
      <c r="F529" s="82"/>
      <c r="G529" s="82"/>
      <c r="H529" s="82"/>
      <c r="I529" s="82"/>
      <c r="J529" s="82"/>
      <c r="K529" s="82"/>
      <c r="L529" s="82"/>
      <c r="M529" s="82"/>
      <c r="N529" s="82"/>
      <c r="O529" s="82"/>
      <c r="P529" s="82"/>
      <c r="Q529" s="82"/>
      <c r="R529" s="82"/>
      <c r="S529" s="82"/>
      <c r="T529" s="82"/>
      <c r="U529" s="82"/>
      <c r="V529" s="82"/>
      <c r="W529" s="82"/>
      <c r="X529" s="82"/>
      <c r="Y529" s="82"/>
      <c r="Z529" s="82"/>
      <c r="AA529" s="82"/>
      <c r="AB529" s="82"/>
      <c r="AC529" s="82"/>
      <c r="AD529" s="88"/>
    </row>
    <row r="530" spans="1:30" s="120" customFormat="1" ht="11.25" customHeight="1">
      <c r="A530" s="88"/>
      <c r="B530" s="82"/>
      <c r="C530" s="82"/>
      <c r="D530" s="82"/>
      <c r="E530" s="82"/>
      <c r="F530" s="82"/>
      <c r="G530" s="82"/>
      <c r="H530" s="82"/>
      <c r="I530" s="82"/>
      <c r="J530" s="82"/>
      <c r="K530" s="82"/>
      <c r="L530" s="82"/>
      <c r="M530" s="82"/>
      <c r="N530" s="82"/>
      <c r="O530" s="82"/>
      <c r="P530" s="82"/>
      <c r="Q530" s="82"/>
      <c r="R530" s="82"/>
      <c r="S530" s="82"/>
      <c r="T530" s="82"/>
      <c r="U530" s="82"/>
      <c r="V530" s="82"/>
      <c r="W530" s="82"/>
      <c r="X530" s="82"/>
      <c r="Y530" s="82"/>
      <c r="Z530" s="82"/>
      <c r="AA530" s="82"/>
      <c r="AB530" s="82"/>
      <c r="AC530" s="82"/>
      <c r="AD530" s="88"/>
    </row>
    <row r="531" spans="1:30" s="120" customFormat="1" ht="11.25" customHeight="1">
      <c r="A531" s="88"/>
      <c r="B531" s="82"/>
      <c r="C531" s="82"/>
      <c r="D531" s="82"/>
      <c r="E531" s="82"/>
      <c r="F531" s="82"/>
      <c r="G531" s="82"/>
      <c r="H531" s="82"/>
      <c r="I531" s="82"/>
      <c r="J531" s="82"/>
      <c r="K531" s="82"/>
      <c r="L531" s="82"/>
      <c r="M531" s="82"/>
      <c r="N531" s="82"/>
      <c r="O531" s="82"/>
      <c r="P531" s="82"/>
      <c r="Q531" s="82"/>
      <c r="R531" s="82"/>
      <c r="S531" s="82"/>
      <c r="T531" s="82"/>
      <c r="U531" s="82"/>
      <c r="V531" s="82"/>
      <c r="W531" s="82"/>
      <c r="X531" s="82"/>
      <c r="Y531" s="82"/>
      <c r="Z531" s="82"/>
      <c r="AA531" s="82"/>
      <c r="AB531" s="82"/>
      <c r="AC531" s="82"/>
      <c r="AD531" s="88"/>
    </row>
    <row r="532" spans="1:30" s="120" customFormat="1" ht="11.25" customHeight="1">
      <c r="A532" s="88"/>
      <c r="B532" s="82"/>
      <c r="C532" s="82"/>
      <c r="D532" s="82"/>
      <c r="E532" s="82"/>
      <c r="F532" s="82"/>
      <c r="G532" s="82"/>
      <c r="H532" s="82"/>
      <c r="I532" s="82"/>
      <c r="J532" s="82"/>
      <c r="K532" s="82"/>
      <c r="L532" s="82"/>
      <c r="M532" s="82"/>
      <c r="N532" s="82"/>
      <c r="O532" s="82"/>
      <c r="P532" s="82"/>
      <c r="Q532" s="82"/>
      <c r="R532" s="82"/>
      <c r="S532" s="82"/>
      <c r="T532" s="82"/>
      <c r="U532" s="82"/>
      <c r="V532" s="82"/>
      <c r="W532" s="82"/>
      <c r="X532" s="82"/>
      <c r="Y532" s="82"/>
      <c r="Z532" s="82"/>
      <c r="AA532" s="82"/>
      <c r="AB532" s="82"/>
      <c r="AC532" s="82"/>
      <c r="AD532" s="88"/>
    </row>
    <row r="533" spans="1:30" s="120" customFormat="1" ht="11.25" customHeight="1">
      <c r="A533" s="88"/>
      <c r="B533" s="82"/>
      <c r="C533" s="82"/>
      <c r="D533" s="82"/>
      <c r="E533" s="82"/>
      <c r="F533" s="82"/>
      <c r="G533" s="82"/>
      <c r="H533" s="82"/>
      <c r="I533" s="82"/>
      <c r="J533" s="82"/>
      <c r="K533" s="82"/>
      <c r="L533" s="82"/>
      <c r="M533" s="82"/>
      <c r="N533" s="82"/>
      <c r="O533" s="82"/>
      <c r="P533" s="82"/>
      <c r="Q533" s="82"/>
      <c r="R533" s="82"/>
      <c r="S533" s="82"/>
      <c r="T533" s="82"/>
      <c r="U533" s="82"/>
      <c r="V533" s="82"/>
      <c r="W533" s="82"/>
      <c r="X533" s="82"/>
      <c r="Y533" s="82"/>
      <c r="Z533" s="82"/>
      <c r="AA533" s="82"/>
      <c r="AB533" s="82"/>
      <c r="AC533" s="82"/>
      <c r="AD533" s="88"/>
    </row>
    <row r="534" spans="1:30" s="120" customFormat="1" ht="11.25" customHeight="1">
      <c r="A534" s="88"/>
      <c r="B534" s="82"/>
      <c r="C534" s="82"/>
      <c r="D534" s="82"/>
      <c r="E534" s="82"/>
      <c r="F534" s="82"/>
      <c r="G534" s="82"/>
      <c r="H534" s="82"/>
      <c r="I534" s="82"/>
      <c r="J534" s="82"/>
      <c r="K534" s="82"/>
      <c r="L534" s="82"/>
      <c r="M534" s="82"/>
      <c r="N534" s="82"/>
      <c r="O534" s="82"/>
      <c r="P534" s="82"/>
      <c r="Q534" s="82"/>
      <c r="R534" s="82"/>
      <c r="S534" s="82"/>
      <c r="T534" s="82"/>
      <c r="U534" s="82"/>
      <c r="V534" s="82"/>
      <c r="W534" s="82"/>
      <c r="X534" s="82"/>
      <c r="Y534" s="82"/>
      <c r="Z534" s="82"/>
      <c r="AA534" s="82"/>
      <c r="AB534" s="82"/>
      <c r="AC534" s="82"/>
      <c r="AD534" s="88"/>
    </row>
    <row r="535" spans="1:30" s="120" customFormat="1" ht="11.25" customHeight="1">
      <c r="A535" s="88"/>
      <c r="B535" s="82"/>
      <c r="C535" s="82"/>
      <c r="D535" s="82"/>
      <c r="E535" s="82"/>
      <c r="F535" s="82"/>
      <c r="G535" s="82"/>
      <c r="H535" s="82"/>
      <c r="I535" s="82"/>
      <c r="J535" s="82"/>
      <c r="K535" s="82"/>
      <c r="L535" s="82"/>
      <c r="M535" s="82"/>
      <c r="N535" s="82"/>
      <c r="O535" s="82"/>
      <c r="P535" s="82"/>
      <c r="Q535" s="82"/>
      <c r="R535" s="82"/>
      <c r="S535" s="82"/>
      <c r="T535" s="82"/>
      <c r="U535" s="82"/>
      <c r="V535" s="82"/>
      <c r="W535" s="82"/>
      <c r="X535" s="82"/>
      <c r="Y535" s="82"/>
      <c r="Z535" s="82"/>
      <c r="AA535" s="82"/>
      <c r="AB535" s="82"/>
      <c r="AC535" s="82"/>
      <c r="AD535" s="88"/>
    </row>
    <row r="536" spans="1:30" ht="11.25" customHeight="1">
      <c r="A536" s="88"/>
      <c r="B536" s="82"/>
      <c r="C536" s="82"/>
      <c r="D536" s="82"/>
      <c r="E536" s="82"/>
      <c r="F536" s="82"/>
      <c r="G536" s="82"/>
      <c r="H536" s="82"/>
      <c r="I536" s="82"/>
      <c r="J536" s="82"/>
      <c r="K536" s="82"/>
      <c r="L536" s="82"/>
      <c r="M536" s="82"/>
      <c r="N536" s="82"/>
      <c r="O536" s="82"/>
      <c r="P536" s="82"/>
      <c r="Q536" s="82"/>
      <c r="R536" s="82"/>
      <c r="S536" s="82"/>
      <c r="T536" s="82"/>
      <c r="U536" s="82"/>
      <c r="V536" s="82"/>
      <c r="W536" s="82"/>
      <c r="X536" s="82"/>
      <c r="Y536" s="82"/>
      <c r="Z536" s="82"/>
      <c r="AA536" s="82"/>
      <c r="AB536" s="82"/>
      <c r="AC536" s="82"/>
      <c r="AD536" s="88"/>
    </row>
    <row r="537" spans="1:30" ht="11.25" customHeight="1">
      <c r="A537" s="88"/>
      <c r="B537" s="82"/>
      <c r="C537" s="82"/>
      <c r="D537" s="82"/>
      <c r="E537" s="82"/>
      <c r="F537" s="82"/>
      <c r="G537" s="82"/>
      <c r="H537" s="82"/>
      <c r="I537" s="82"/>
      <c r="J537" s="82"/>
      <c r="K537" s="82"/>
      <c r="L537" s="82"/>
      <c r="M537" s="82"/>
      <c r="N537" s="82"/>
      <c r="O537" s="82"/>
      <c r="P537" s="82"/>
      <c r="Q537" s="82"/>
      <c r="R537" s="82"/>
      <c r="S537" s="82"/>
      <c r="T537" s="82"/>
      <c r="U537" s="82"/>
      <c r="V537" s="82"/>
      <c r="W537" s="82"/>
      <c r="X537" s="82"/>
      <c r="Y537" s="82"/>
      <c r="Z537" s="82"/>
      <c r="AA537" s="82"/>
      <c r="AB537" s="82"/>
      <c r="AC537" s="82"/>
      <c r="AD537" s="88"/>
    </row>
    <row r="538" spans="1:30" s="120" customFormat="1" ht="11.25" customHeight="1">
      <c r="A538" s="88"/>
      <c r="B538" s="82"/>
      <c r="C538" s="82"/>
      <c r="D538" s="82"/>
      <c r="E538" s="82"/>
      <c r="F538" s="82"/>
      <c r="G538" s="82"/>
      <c r="H538" s="82"/>
      <c r="I538" s="82"/>
      <c r="J538" s="82"/>
      <c r="K538" s="82"/>
      <c r="L538" s="82"/>
      <c r="M538" s="82"/>
      <c r="N538" s="82"/>
      <c r="O538" s="82"/>
      <c r="P538" s="82"/>
      <c r="Q538" s="82"/>
      <c r="R538" s="82"/>
      <c r="S538" s="82"/>
      <c r="T538" s="82"/>
      <c r="U538" s="82"/>
      <c r="V538" s="82"/>
      <c r="W538" s="82"/>
      <c r="X538" s="82"/>
      <c r="Y538" s="82"/>
      <c r="Z538" s="82"/>
      <c r="AA538" s="82"/>
      <c r="AB538" s="82"/>
      <c r="AC538" s="82"/>
      <c r="AD538" s="88"/>
    </row>
    <row r="539" spans="1:30" s="120" customFormat="1" ht="11.25" customHeight="1">
      <c r="A539" s="88"/>
      <c r="B539" s="82"/>
      <c r="C539" s="82"/>
      <c r="D539" s="82"/>
      <c r="E539" s="82"/>
      <c r="F539" s="82"/>
      <c r="G539" s="82"/>
      <c r="H539" s="82"/>
      <c r="I539" s="82"/>
      <c r="J539" s="82"/>
      <c r="K539" s="82"/>
      <c r="L539" s="82"/>
      <c r="M539" s="82"/>
      <c r="N539" s="82"/>
      <c r="O539" s="82"/>
      <c r="P539" s="82"/>
      <c r="Q539" s="82"/>
      <c r="R539" s="82"/>
      <c r="S539" s="82"/>
      <c r="T539" s="82"/>
      <c r="U539" s="82"/>
      <c r="V539" s="82"/>
      <c r="W539" s="82"/>
      <c r="X539" s="82"/>
      <c r="Y539" s="82"/>
      <c r="Z539" s="82"/>
      <c r="AA539" s="82"/>
      <c r="AB539" s="82"/>
      <c r="AC539" s="82"/>
      <c r="AD539" s="88"/>
    </row>
    <row r="540" spans="1:30" s="120" customFormat="1" ht="11.25" customHeight="1">
      <c r="A540" s="88"/>
      <c r="B540" s="82"/>
      <c r="C540" s="82"/>
      <c r="D540" s="82"/>
      <c r="E540" s="82"/>
      <c r="F540" s="82"/>
      <c r="G540" s="82"/>
      <c r="H540" s="82"/>
      <c r="I540" s="82"/>
      <c r="J540" s="82"/>
      <c r="K540" s="82"/>
      <c r="L540" s="82"/>
      <c r="M540" s="82"/>
      <c r="N540" s="82"/>
      <c r="O540" s="82"/>
      <c r="P540" s="82"/>
      <c r="Q540" s="82"/>
      <c r="R540" s="82"/>
      <c r="S540" s="82"/>
      <c r="T540" s="82"/>
      <c r="U540" s="82"/>
      <c r="V540" s="82"/>
      <c r="W540" s="82"/>
      <c r="X540" s="82"/>
      <c r="Y540" s="82"/>
      <c r="Z540" s="82"/>
      <c r="AA540" s="82"/>
      <c r="AB540" s="82"/>
      <c r="AC540" s="82"/>
      <c r="AD540" s="88"/>
    </row>
    <row r="541" spans="1:30" s="120" customFormat="1" ht="11.25" customHeight="1">
      <c r="A541" s="88"/>
      <c r="B541" s="82"/>
      <c r="C541" s="82"/>
      <c r="D541" s="82"/>
      <c r="E541" s="82"/>
      <c r="F541" s="82"/>
      <c r="G541" s="82"/>
      <c r="H541" s="82"/>
      <c r="I541" s="82"/>
      <c r="J541" s="82"/>
      <c r="K541" s="82"/>
      <c r="L541" s="82"/>
      <c r="M541" s="82"/>
      <c r="N541" s="82"/>
      <c r="O541" s="82"/>
      <c r="P541" s="82"/>
      <c r="Q541" s="82"/>
      <c r="R541" s="82"/>
      <c r="S541" s="82"/>
      <c r="T541" s="82"/>
      <c r="U541" s="82"/>
      <c r="V541" s="82"/>
      <c r="W541" s="82"/>
      <c r="X541" s="82"/>
      <c r="Y541" s="82"/>
      <c r="Z541" s="82"/>
      <c r="AA541" s="82"/>
      <c r="AB541" s="82"/>
      <c r="AC541" s="82"/>
      <c r="AD541" s="88"/>
    </row>
    <row r="542" spans="1:30" s="120" customFormat="1" ht="11.25" customHeight="1" thickBot="1">
      <c r="A542" s="88"/>
      <c r="B542" s="82"/>
      <c r="C542" s="82"/>
      <c r="D542" s="82"/>
      <c r="E542" s="82"/>
      <c r="F542" s="82"/>
      <c r="G542" s="236" t="s">
        <v>336</v>
      </c>
      <c r="H542" s="236"/>
      <c r="I542" s="236"/>
      <c r="J542" s="236"/>
      <c r="K542" s="236"/>
      <c r="L542" s="82"/>
      <c r="M542" s="82"/>
      <c r="N542" s="82"/>
      <c r="O542" s="82"/>
      <c r="P542" s="82"/>
      <c r="Q542" s="82"/>
      <c r="R542" s="82"/>
      <c r="S542" s="82"/>
      <c r="T542" s="82"/>
      <c r="U542" s="82"/>
      <c r="V542" s="82"/>
      <c r="W542" s="82"/>
      <c r="X542" s="82"/>
      <c r="Y542" s="82"/>
      <c r="Z542" s="82"/>
      <c r="AA542" s="82"/>
      <c r="AB542" s="82"/>
      <c r="AC542" s="82"/>
      <c r="AD542" s="88"/>
    </row>
    <row r="543" spans="1:30" s="120" customFormat="1" ht="11.25" customHeight="1" thickBot="1" thickTop="1">
      <c r="A543" s="88"/>
      <c r="B543" s="82"/>
      <c r="C543" s="82"/>
      <c r="D543" s="82"/>
      <c r="E543" s="82"/>
      <c r="F543" s="82"/>
      <c r="G543" s="236"/>
      <c r="H543" s="236"/>
      <c r="I543" s="236"/>
      <c r="J543" s="236"/>
      <c r="K543" s="236"/>
      <c r="L543" s="82"/>
      <c r="M543" s="82"/>
      <c r="N543" s="82"/>
      <c r="O543" s="82"/>
      <c r="P543" s="82"/>
      <c r="Q543" s="82"/>
      <c r="R543" s="82"/>
      <c r="S543" s="82"/>
      <c r="T543" s="82"/>
      <c r="U543" s="82"/>
      <c r="V543" s="82"/>
      <c r="W543" s="82"/>
      <c r="X543" s="82"/>
      <c r="Y543" s="82"/>
      <c r="Z543" s="82"/>
      <c r="AA543" s="82"/>
      <c r="AB543" s="82"/>
      <c r="AC543" s="82"/>
      <c r="AD543" s="88"/>
    </row>
    <row r="544" spans="1:30" s="120" customFormat="1" ht="11.25" customHeight="1" thickTop="1">
      <c r="A544" s="88"/>
      <c r="B544" s="82"/>
      <c r="C544" s="82"/>
      <c r="D544" s="82"/>
      <c r="E544" s="82"/>
      <c r="F544" s="82"/>
      <c r="G544" s="82"/>
      <c r="H544" s="82"/>
      <c r="I544" s="82"/>
      <c r="J544" s="82"/>
      <c r="K544" s="82"/>
      <c r="L544" s="82"/>
      <c r="M544" s="82"/>
      <c r="N544" s="82"/>
      <c r="O544" s="82"/>
      <c r="P544" s="82"/>
      <c r="Q544" s="82"/>
      <c r="R544" s="82"/>
      <c r="S544" s="82"/>
      <c r="T544" s="82"/>
      <c r="U544" s="82"/>
      <c r="V544" s="82"/>
      <c r="W544" s="82"/>
      <c r="X544" s="82"/>
      <c r="Y544" s="82"/>
      <c r="Z544" s="82"/>
      <c r="AA544" s="82"/>
      <c r="AB544" s="82"/>
      <c r="AC544" s="82"/>
      <c r="AD544" s="88"/>
    </row>
    <row r="545" spans="1:30" s="120" customFormat="1" ht="11.25" customHeight="1">
      <c r="A545" s="88"/>
      <c r="B545" s="82"/>
      <c r="C545" s="230" t="s">
        <v>39</v>
      </c>
      <c r="D545" s="82"/>
      <c r="E545" s="82"/>
      <c r="F545" s="82"/>
      <c r="G545" s="82"/>
      <c r="H545" s="82"/>
      <c r="I545" s="82"/>
      <c r="J545" s="82"/>
      <c r="K545" s="82"/>
      <c r="L545" s="82"/>
      <c r="M545" s="82"/>
      <c r="N545" s="82"/>
      <c r="O545" s="82"/>
      <c r="P545" s="82"/>
      <c r="Q545" s="82"/>
      <c r="R545" s="82"/>
      <c r="S545" s="82"/>
      <c r="T545" s="82"/>
      <c r="U545" s="82"/>
      <c r="V545" s="82"/>
      <c r="W545" s="82"/>
      <c r="X545" s="82"/>
      <c r="Y545" s="82"/>
      <c r="Z545" s="82"/>
      <c r="AA545" s="82"/>
      <c r="AB545" s="82"/>
      <c r="AC545" s="82"/>
      <c r="AD545" s="88"/>
    </row>
    <row r="546" spans="1:30" s="120" customFormat="1" ht="11.25" customHeight="1" thickBot="1">
      <c r="A546" s="88"/>
      <c r="B546" s="82"/>
      <c r="C546" s="235"/>
      <c r="D546" s="82"/>
      <c r="E546" s="82"/>
      <c r="F546" s="82"/>
      <c r="G546" s="82"/>
      <c r="H546" s="82"/>
      <c r="I546" s="82"/>
      <c r="J546" s="82"/>
      <c r="K546" s="82"/>
      <c r="L546" s="82"/>
      <c r="M546" s="82"/>
      <c r="N546" s="82"/>
      <c r="O546" s="82"/>
      <c r="P546" s="82"/>
      <c r="Q546" s="82"/>
      <c r="R546" s="82"/>
      <c r="S546" s="82"/>
      <c r="T546" s="82"/>
      <c r="U546" s="82"/>
      <c r="V546" s="82"/>
      <c r="W546" s="82"/>
      <c r="X546" s="82"/>
      <c r="Y546" s="82"/>
      <c r="Z546" s="82"/>
      <c r="AA546" s="82"/>
      <c r="AB546" s="82"/>
      <c r="AC546" s="82"/>
      <c r="AD546" s="88"/>
    </row>
    <row r="547" spans="1:30" s="120" customFormat="1" ht="11.25" customHeight="1" thickTop="1">
      <c r="A547" s="88"/>
      <c r="B547" s="82"/>
      <c r="C547" s="82"/>
      <c r="D547" s="82"/>
      <c r="E547" s="82"/>
      <c r="F547" s="82"/>
      <c r="G547" s="82"/>
      <c r="H547" s="82"/>
      <c r="I547" s="82"/>
      <c r="J547" s="82"/>
      <c r="K547" s="82"/>
      <c r="L547" s="82"/>
      <c r="M547" s="82"/>
      <c r="N547" s="82"/>
      <c r="O547" s="82"/>
      <c r="P547" s="82"/>
      <c r="Q547" s="82"/>
      <c r="R547" s="82"/>
      <c r="S547" s="82"/>
      <c r="T547" s="82"/>
      <c r="U547" s="82"/>
      <c r="V547" s="82"/>
      <c r="W547" s="82"/>
      <c r="X547" s="82"/>
      <c r="Y547" s="82"/>
      <c r="Z547" s="82"/>
      <c r="AA547" s="82"/>
      <c r="AB547" s="82"/>
      <c r="AC547" s="82"/>
      <c r="AD547" s="88"/>
    </row>
    <row r="548" spans="1:30" s="120" customFormat="1" ht="11.25" customHeight="1">
      <c r="A548" s="88"/>
      <c r="B548" s="82"/>
      <c r="C548" s="82"/>
      <c r="D548" s="82"/>
      <c r="E548" s="82"/>
      <c r="F548" s="82"/>
      <c r="G548" s="82"/>
      <c r="H548" s="82"/>
      <c r="I548" s="82"/>
      <c r="J548" s="82"/>
      <c r="K548" s="82"/>
      <c r="L548" s="82"/>
      <c r="M548" s="82"/>
      <c r="N548" s="82"/>
      <c r="O548" s="82"/>
      <c r="P548" s="82"/>
      <c r="Q548" s="82"/>
      <c r="R548" s="82"/>
      <c r="S548" s="82"/>
      <c r="T548" s="82"/>
      <c r="U548" s="82"/>
      <c r="V548" s="82"/>
      <c r="W548" s="82"/>
      <c r="X548" s="82"/>
      <c r="Y548" s="82"/>
      <c r="Z548" s="82"/>
      <c r="AA548" s="82"/>
      <c r="AB548" s="82"/>
      <c r="AC548" s="82"/>
      <c r="AD548" s="88"/>
    </row>
    <row r="549" spans="1:30" s="120" customFormat="1" ht="11.25" customHeight="1">
      <c r="A549" s="88"/>
      <c r="B549" s="82"/>
      <c r="D549" s="82"/>
      <c r="E549" s="82"/>
      <c r="F549" s="82"/>
      <c r="G549" s="82"/>
      <c r="H549" s="82"/>
      <c r="I549" s="82"/>
      <c r="J549" s="82"/>
      <c r="K549" s="82"/>
      <c r="L549" s="82"/>
      <c r="M549" s="82"/>
      <c r="N549" s="82"/>
      <c r="O549" s="82"/>
      <c r="P549" s="82"/>
      <c r="Q549" s="82"/>
      <c r="R549" s="82"/>
      <c r="S549" s="82"/>
      <c r="T549" s="82"/>
      <c r="U549" s="82"/>
      <c r="V549" s="82"/>
      <c r="W549" s="82"/>
      <c r="X549" s="82"/>
      <c r="Y549" s="82"/>
      <c r="Z549" s="82"/>
      <c r="AA549" s="82"/>
      <c r="AB549" s="82"/>
      <c r="AC549" s="82"/>
      <c r="AD549" s="88"/>
    </row>
    <row r="550" spans="1:30" s="120" customFormat="1" ht="11.25" customHeight="1">
      <c r="A550" s="88"/>
      <c r="B550" s="82"/>
      <c r="C550" s="196" t="s">
        <v>326</v>
      </c>
      <c r="D550" s="82"/>
      <c r="E550" s="82"/>
      <c r="F550" s="82"/>
      <c r="G550" s="82"/>
      <c r="H550" s="82"/>
      <c r="I550" s="82"/>
      <c r="J550" s="82"/>
      <c r="K550" s="82"/>
      <c r="L550" s="82"/>
      <c r="M550" s="82"/>
      <c r="N550" s="82"/>
      <c r="O550" s="82"/>
      <c r="P550" s="196" t="s">
        <v>327</v>
      </c>
      <c r="Q550" s="82"/>
      <c r="R550" s="82"/>
      <c r="S550" s="82"/>
      <c r="T550" s="82"/>
      <c r="U550" s="82"/>
      <c r="V550" s="82"/>
      <c r="W550" s="82"/>
      <c r="X550" s="82"/>
      <c r="Y550" s="82"/>
      <c r="Z550" s="82"/>
      <c r="AA550" s="82"/>
      <c r="AB550" s="82"/>
      <c r="AC550" s="82"/>
      <c r="AD550" s="88"/>
    </row>
    <row r="551" spans="1:30" s="120" customFormat="1" ht="11.25" customHeight="1">
      <c r="A551" s="88"/>
      <c r="B551" s="82"/>
      <c r="C551" s="82"/>
      <c r="D551" s="82" t="s">
        <v>14</v>
      </c>
      <c r="E551" s="82"/>
      <c r="F551" s="82" t="s">
        <v>40</v>
      </c>
      <c r="G551" s="191"/>
      <c r="H551" s="82" t="s">
        <v>41</v>
      </c>
      <c r="I551" s="82"/>
      <c r="J551" s="82" t="s">
        <v>42</v>
      </c>
      <c r="K551" s="82"/>
      <c r="L551" s="82" t="s">
        <v>43</v>
      </c>
      <c r="M551" s="82"/>
      <c r="N551" s="82"/>
      <c r="O551" s="191"/>
      <c r="P551" s="82"/>
      <c r="Q551" s="82" t="s">
        <v>14</v>
      </c>
      <c r="R551" s="82"/>
      <c r="S551" s="82" t="s">
        <v>40</v>
      </c>
      <c r="T551" s="191"/>
      <c r="U551" s="82" t="s">
        <v>41</v>
      </c>
      <c r="V551" s="82"/>
      <c r="W551" s="82" t="s">
        <v>42</v>
      </c>
      <c r="X551" s="82"/>
      <c r="Y551" s="82" t="s">
        <v>43</v>
      </c>
      <c r="Z551" s="82"/>
      <c r="AA551" s="82"/>
      <c r="AB551" s="82"/>
      <c r="AC551" s="82"/>
      <c r="AD551" s="88"/>
    </row>
    <row r="552" spans="1:30" s="120" customFormat="1" ht="11.25" customHeight="1">
      <c r="A552" s="88"/>
      <c r="B552" s="82"/>
      <c r="C552" s="82" t="s">
        <v>0</v>
      </c>
      <c r="D552" s="69" t="str">
        <f>UTDATA!D19</f>
        <v/>
      </c>
      <c r="E552" s="82" t="s">
        <v>21</v>
      </c>
      <c r="F552" s="69" t="str">
        <f>UTDATA!F19</f>
        <v/>
      </c>
      <c r="G552" s="82" t="s">
        <v>21</v>
      </c>
      <c r="H552" s="69" t="str">
        <f>UTDATA!H19</f>
        <v/>
      </c>
      <c r="I552" s="82" t="s">
        <v>21</v>
      </c>
      <c r="J552" s="69" t="str">
        <f>UTDATA!J19</f>
        <v/>
      </c>
      <c r="K552" s="82" t="s">
        <v>21</v>
      </c>
      <c r="L552" s="69" t="str">
        <f>UTDATA!L19</f>
        <v/>
      </c>
      <c r="M552" s="82" t="s">
        <v>21</v>
      </c>
      <c r="N552" s="82"/>
      <c r="O552" s="191"/>
      <c r="P552" s="82" t="s">
        <v>0</v>
      </c>
      <c r="Q552" s="69">
        <f>'Oljeforbruk- INN'!C5</f>
        <v>3590.4</v>
      </c>
      <c r="R552" s="82" t="s">
        <v>21</v>
      </c>
      <c r="S552" s="69">
        <f>'Oljeforbruk- INN'!J5</f>
        <v>1894.8</v>
      </c>
      <c r="T552" s="82" t="s">
        <v>21</v>
      </c>
      <c r="U552" s="69">
        <f>'Oljeforbruk- INN'!Q5</f>
        <v>725</v>
      </c>
      <c r="V552" s="82" t="s">
        <v>21</v>
      </c>
      <c r="W552" s="69">
        <f>'Oljeforbruk- INN'!X5</f>
        <v>3614.4</v>
      </c>
      <c r="X552" s="82" t="s">
        <v>21</v>
      </c>
      <c r="Y552" s="69">
        <f>'Oljeforbruk- INN'!AE5</f>
        <v>0</v>
      </c>
      <c r="Z552" s="82" t="s">
        <v>21</v>
      </c>
      <c r="AA552" s="82"/>
      <c r="AB552" s="82"/>
      <c r="AC552" s="82"/>
      <c r="AD552" s="88"/>
    </row>
    <row r="553" spans="1:30" ht="11.25" customHeight="1">
      <c r="A553" s="88"/>
      <c r="B553" s="82"/>
      <c r="C553" s="82"/>
      <c r="D553" s="120"/>
      <c r="E553" s="82"/>
      <c r="F553" s="120"/>
      <c r="G553" s="191"/>
      <c r="H553" s="120"/>
      <c r="I553" s="82"/>
      <c r="J553" s="120"/>
      <c r="K553" s="82"/>
      <c r="L553" s="120"/>
      <c r="M553" s="82"/>
      <c r="N553" s="82"/>
      <c r="O553" s="191"/>
      <c r="P553" s="82"/>
      <c r="Q553" s="120"/>
      <c r="R553" s="82"/>
      <c r="S553" s="120"/>
      <c r="T553" s="191"/>
      <c r="U553" s="120"/>
      <c r="V553" s="82"/>
      <c r="W553" s="120"/>
      <c r="X553" s="82"/>
      <c r="Y553" s="120"/>
      <c r="Z553" s="82"/>
      <c r="AA553" s="82"/>
      <c r="AB553" s="82"/>
      <c r="AC553" s="82"/>
      <c r="AD553" s="88"/>
    </row>
    <row r="554" spans="1:30" ht="11.25" customHeight="1">
      <c r="A554" s="88"/>
      <c r="B554" s="82"/>
      <c r="C554" s="82" t="s">
        <v>3</v>
      </c>
      <c r="D554" s="69" t="str">
        <f>UTDATA!D21</f>
        <v/>
      </c>
      <c r="E554" s="82" t="s">
        <v>21</v>
      </c>
      <c r="F554" s="69" t="str">
        <f>UTDATA!F21</f>
        <v/>
      </c>
      <c r="G554" s="82" t="s">
        <v>21</v>
      </c>
      <c r="H554" s="69" t="str">
        <f>UTDATA!H21</f>
        <v/>
      </c>
      <c r="I554" s="82" t="s">
        <v>21</v>
      </c>
      <c r="J554" s="69" t="str">
        <f>UTDATA!J21</f>
        <v/>
      </c>
      <c r="K554" s="82" t="s">
        <v>21</v>
      </c>
      <c r="L554" s="69" t="str">
        <f>UTDATA!L21</f>
        <v/>
      </c>
      <c r="M554" s="82" t="s">
        <v>21</v>
      </c>
      <c r="N554" s="82"/>
      <c r="O554" s="191"/>
      <c r="P554" s="82" t="s">
        <v>3</v>
      </c>
      <c r="Q554" s="69">
        <f>'Oljeforbruk- INN'!D5</f>
        <v>503.1</v>
      </c>
      <c r="R554" s="82" t="s">
        <v>21</v>
      </c>
      <c r="S554" s="69">
        <f>'Oljeforbruk- INN'!K5</f>
        <v>651.8</v>
      </c>
      <c r="T554" s="82" t="s">
        <v>21</v>
      </c>
      <c r="U554" s="69">
        <f>'Oljeforbruk- INN'!R5</f>
        <v>578.4</v>
      </c>
      <c r="V554" s="82" t="s">
        <v>21</v>
      </c>
      <c r="W554" s="69">
        <f>'Oljeforbruk- INN'!Y5</f>
        <v>437.2</v>
      </c>
      <c r="X554" s="82" t="s">
        <v>21</v>
      </c>
      <c r="Y554" s="69">
        <f>'Oljeforbruk- INN'!AF5</f>
        <v>454.3</v>
      </c>
      <c r="Z554" s="82" t="s">
        <v>21</v>
      </c>
      <c r="AA554" s="82"/>
      <c r="AB554" s="82"/>
      <c r="AC554" s="82"/>
      <c r="AD554" s="88"/>
    </row>
    <row r="555" spans="1:30" ht="11.25" customHeight="1">
      <c r="A555" s="88"/>
      <c r="B555" s="82"/>
      <c r="C555" s="82"/>
      <c r="D555" s="120"/>
      <c r="E555" s="82"/>
      <c r="F555" s="120"/>
      <c r="G555" s="191"/>
      <c r="H555" s="120"/>
      <c r="I555" s="82"/>
      <c r="J555" s="120"/>
      <c r="K555" s="82"/>
      <c r="L555" s="120"/>
      <c r="M555" s="82"/>
      <c r="N555" s="82"/>
      <c r="O555" s="191"/>
      <c r="P555" s="82"/>
      <c r="Q555" s="120"/>
      <c r="R555" s="82"/>
      <c r="S555" s="120"/>
      <c r="T555" s="191"/>
      <c r="U555" s="120"/>
      <c r="V555" s="82"/>
      <c r="W555" s="120"/>
      <c r="X555" s="82"/>
      <c r="Y555" s="120"/>
      <c r="Z555" s="82"/>
      <c r="AA555" s="82"/>
      <c r="AB555" s="82"/>
      <c r="AC555" s="82"/>
      <c r="AD555" s="88"/>
    </row>
    <row r="556" spans="1:30" ht="11.25" customHeight="1">
      <c r="A556" s="88"/>
      <c r="B556" s="82"/>
      <c r="C556" s="82" t="s">
        <v>4</v>
      </c>
      <c r="D556" s="69" t="str">
        <f>UTDATA!D23</f>
        <v/>
      </c>
      <c r="E556" s="82" t="s">
        <v>21</v>
      </c>
      <c r="F556" s="69" t="str">
        <f>UTDATA!F23</f>
        <v/>
      </c>
      <c r="G556" s="82" t="s">
        <v>21</v>
      </c>
      <c r="H556" s="69" t="str">
        <f>UTDATA!H23</f>
        <v/>
      </c>
      <c r="I556" s="82" t="s">
        <v>21</v>
      </c>
      <c r="J556" s="69" t="str">
        <f>UTDATA!J23</f>
        <v/>
      </c>
      <c r="K556" s="82" t="s">
        <v>21</v>
      </c>
      <c r="L556" s="69" t="str">
        <f>UTDATA!L23</f>
        <v/>
      </c>
      <c r="M556" s="82" t="s">
        <v>21</v>
      </c>
      <c r="N556" s="82"/>
      <c r="O556" s="191"/>
      <c r="P556" s="82" t="s">
        <v>4</v>
      </c>
      <c r="Q556" s="69">
        <f>'Oljeforbruk- INN'!E5</f>
        <v>31.7</v>
      </c>
      <c r="R556" s="82" t="s">
        <v>21</v>
      </c>
      <c r="S556" s="69">
        <f>'Oljeforbruk- INN'!L5</f>
        <v>42</v>
      </c>
      <c r="T556" s="82" t="s">
        <v>21</v>
      </c>
      <c r="U556" s="69">
        <f>'Oljeforbruk- INN'!S5</f>
        <v>301.8</v>
      </c>
      <c r="V556" s="82" t="s">
        <v>21</v>
      </c>
      <c r="W556" s="69">
        <f>'Oljeforbruk- INN'!Z5</f>
        <v>154.6</v>
      </c>
      <c r="X556" s="82" t="s">
        <v>21</v>
      </c>
      <c r="Y556" s="69">
        <f>'Oljeforbruk- INN'!AG5</f>
        <v>109.7</v>
      </c>
      <c r="Z556" s="82" t="s">
        <v>21</v>
      </c>
      <c r="AA556" s="82"/>
      <c r="AB556" s="82"/>
      <c r="AC556" s="82"/>
      <c r="AD556" s="88"/>
    </row>
    <row r="557" spans="1:30" ht="11.25" customHeight="1">
      <c r="A557" s="88"/>
      <c r="B557" s="82"/>
      <c r="C557" s="82"/>
      <c r="D557" s="120"/>
      <c r="E557" s="82"/>
      <c r="F557" s="120"/>
      <c r="G557" s="191"/>
      <c r="H557" s="120"/>
      <c r="I557" s="82"/>
      <c r="J557" s="120"/>
      <c r="K557" s="82"/>
      <c r="L557" s="120"/>
      <c r="M557" s="82"/>
      <c r="N557" s="82"/>
      <c r="O557" s="191"/>
      <c r="P557" s="82"/>
      <c r="Q557" s="120"/>
      <c r="R557" s="82"/>
      <c r="S557" s="120"/>
      <c r="T557" s="191"/>
      <c r="U557" s="120"/>
      <c r="V557" s="82"/>
      <c r="W557" s="120"/>
      <c r="X557" s="82"/>
      <c r="Y557" s="120"/>
      <c r="Z557" s="82"/>
      <c r="AA557" s="82"/>
      <c r="AB557" s="82"/>
      <c r="AC557" s="82"/>
      <c r="AD557" s="88"/>
    </row>
    <row r="558" spans="1:30" ht="11.25" customHeight="1">
      <c r="A558" s="88"/>
      <c r="B558" s="82"/>
      <c r="C558" s="82" t="s">
        <v>5</v>
      </c>
      <c r="D558" s="69" t="str">
        <f>UTDATA!D25</f>
        <v/>
      </c>
      <c r="E558" s="82" t="s">
        <v>21</v>
      </c>
      <c r="F558" s="69" t="str">
        <f>UTDATA!F25</f>
        <v/>
      </c>
      <c r="G558" s="82" t="s">
        <v>21</v>
      </c>
      <c r="H558" s="69" t="str">
        <f>UTDATA!H25</f>
        <v/>
      </c>
      <c r="I558" s="82" t="s">
        <v>21</v>
      </c>
      <c r="J558" s="69" t="str">
        <f>UTDATA!J25</f>
        <v/>
      </c>
      <c r="K558" s="82" t="s">
        <v>21</v>
      </c>
      <c r="L558" s="69" t="str">
        <f>UTDATA!L25</f>
        <v/>
      </c>
      <c r="M558" s="82" t="s">
        <v>21</v>
      </c>
      <c r="N558" s="82"/>
      <c r="O558" s="191"/>
      <c r="P558" s="82" t="s">
        <v>5</v>
      </c>
      <c r="Q558" s="69">
        <f>'Oljeforbruk- INN'!F5</f>
        <v>7</v>
      </c>
      <c r="R558" s="82" t="s">
        <v>21</v>
      </c>
      <c r="S558" s="69">
        <f>'Oljeforbruk- INN'!M5</f>
        <v>7</v>
      </c>
      <c r="T558" s="82" t="s">
        <v>21</v>
      </c>
      <c r="U558" s="69">
        <f>'Oljeforbruk- INN'!T5</f>
        <v>7</v>
      </c>
      <c r="V558" s="82" t="s">
        <v>21</v>
      </c>
      <c r="W558" s="69">
        <f>'Oljeforbruk- INN'!AA5</f>
        <v>7</v>
      </c>
      <c r="X558" s="82" t="s">
        <v>21</v>
      </c>
      <c r="Y558" s="69">
        <f>'Oljeforbruk- INN'!AH5</f>
        <v>15.4</v>
      </c>
      <c r="Z558" s="82" t="s">
        <v>21</v>
      </c>
      <c r="AA558" s="82"/>
      <c r="AB558" s="82"/>
      <c r="AC558" s="82"/>
      <c r="AD558" s="88"/>
    </row>
    <row r="559" spans="1:30" ht="11.25" customHeight="1">
      <c r="A559" s="88"/>
      <c r="B559" s="82"/>
      <c r="C559" s="82"/>
      <c r="D559" s="120"/>
      <c r="E559" s="82"/>
      <c r="F559" s="120"/>
      <c r="G559" s="191"/>
      <c r="H559" s="120"/>
      <c r="I559" s="82"/>
      <c r="J559" s="120"/>
      <c r="K559" s="82"/>
      <c r="L559" s="120"/>
      <c r="M559" s="82"/>
      <c r="N559" s="82"/>
      <c r="O559" s="191"/>
      <c r="P559" s="82"/>
      <c r="Q559" s="120"/>
      <c r="R559" s="82"/>
      <c r="S559" s="120"/>
      <c r="T559" s="191"/>
      <c r="U559" s="120"/>
      <c r="V559" s="82"/>
      <c r="W559" s="120"/>
      <c r="X559" s="82"/>
      <c r="Y559" s="120"/>
      <c r="Z559" s="82"/>
      <c r="AA559" s="82"/>
      <c r="AB559" s="82"/>
      <c r="AC559" s="82"/>
      <c r="AD559" s="88"/>
    </row>
    <row r="560" spans="1:30" ht="11.25" customHeight="1">
      <c r="A560" s="88"/>
      <c r="B560" s="82"/>
      <c r="C560" s="82" t="s">
        <v>22</v>
      </c>
      <c r="D560" s="69" t="str">
        <f>UTDATA!D27</f>
        <v/>
      </c>
      <c r="E560" s="82" t="s">
        <v>21</v>
      </c>
      <c r="F560" s="69" t="str">
        <f>UTDATA!F27</f>
        <v/>
      </c>
      <c r="G560" s="82" t="s">
        <v>21</v>
      </c>
      <c r="H560" s="69" t="str">
        <f>UTDATA!H27</f>
        <v/>
      </c>
      <c r="I560" s="82" t="s">
        <v>21</v>
      </c>
      <c r="J560" s="69" t="str">
        <f>UTDATA!J27</f>
        <v/>
      </c>
      <c r="K560" s="82" t="s">
        <v>21</v>
      </c>
      <c r="L560" s="69" t="str">
        <f>UTDATA!L27</f>
        <v/>
      </c>
      <c r="M560" s="82" t="s">
        <v>21</v>
      </c>
      <c r="N560" s="82"/>
      <c r="O560" s="191"/>
      <c r="P560" s="82" t="s">
        <v>22</v>
      </c>
      <c r="Q560" s="69">
        <f>'Oljeforbruk- INN'!G5</f>
        <v>1.7</v>
      </c>
      <c r="R560" s="82" t="s">
        <v>21</v>
      </c>
      <c r="S560" s="69">
        <f>'Oljeforbruk- INN'!N5</f>
        <v>1.7</v>
      </c>
      <c r="T560" s="82" t="s">
        <v>21</v>
      </c>
      <c r="U560" s="69">
        <f>'Oljeforbruk- INN'!U5</f>
        <v>1.7</v>
      </c>
      <c r="V560" s="82" t="s">
        <v>21</v>
      </c>
      <c r="W560" s="69">
        <f>'Oljeforbruk- INN'!AB5</f>
        <v>1.7</v>
      </c>
      <c r="X560" s="82" t="s">
        <v>21</v>
      </c>
      <c r="Y560" s="69">
        <f>'Oljeforbruk- INN'!AI5</f>
        <v>1.7</v>
      </c>
      <c r="Z560" s="82" t="s">
        <v>21</v>
      </c>
      <c r="AA560" s="82"/>
      <c r="AB560" s="82"/>
      <c r="AC560" s="82"/>
      <c r="AD560" s="88"/>
    </row>
    <row r="561" spans="1:30" ht="11.25" customHeight="1">
      <c r="A561" s="88"/>
      <c r="B561" s="82"/>
      <c r="C561" s="82"/>
      <c r="D561" s="120"/>
      <c r="E561" s="82"/>
      <c r="F561" s="120"/>
      <c r="G561" s="191"/>
      <c r="H561" s="120"/>
      <c r="I561" s="82"/>
      <c r="J561" s="120"/>
      <c r="K561" s="82"/>
      <c r="L561" s="120"/>
      <c r="M561" s="82"/>
      <c r="N561" s="82"/>
      <c r="O561" s="191"/>
      <c r="P561" s="82"/>
      <c r="Q561" s="120"/>
      <c r="R561" s="82"/>
      <c r="S561" s="120"/>
      <c r="T561" s="191"/>
      <c r="U561" s="120"/>
      <c r="V561" s="82"/>
      <c r="W561" s="120"/>
      <c r="X561" s="82"/>
      <c r="Y561" s="120"/>
      <c r="Z561" s="82"/>
      <c r="AA561" s="82"/>
      <c r="AB561" s="82"/>
      <c r="AC561" s="82"/>
      <c r="AD561" s="88"/>
    </row>
    <row r="562" spans="1:30" ht="11.25" customHeight="1">
      <c r="A562" s="88"/>
      <c r="B562" s="82"/>
      <c r="C562" s="82" t="s">
        <v>31</v>
      </c>
      <c r="D562" s="69" t="str">
        <f>UTDATA!D29</f>
        <v/>
      </c>
      <c r="E562" s="82" t="s">
        <v>21</v>
      </c>
      <c r="F562" s="69" t="str">
        <f>UTDATA!F29</f>
        <v/>
      </c>
      <c r="G562" s="82" t="s">
        <v>21</v>
      </c>
      <c r="H562" s="69" t="str">
        <f>UTDATA!H29</f>
        <v/>
      </c>
      <c r="I562" s="82" t="s">
        <v>21</v>
      </c>
      <c r="J562" s="69" t="str">
        <f>UTDATA!J29</f>
        <v/>
      </c>
      <c r="K562" s="82" t="s">
        <v>21</v>
      </c>
      <c r="L562" s="69" t="str">
        <f>UTDATA!L29</f>
        <v/>
      </c>
      <c r="M562" s="82" t="s">
        <v>21</v>
      </c>
      <c r="N562" s="82"/>
      <c r="O562" s="191"/>
      <c r="P562" s="82" t="s">
        <v>31</v>
      </c>
      <c r="Q562" s="69">
        <f>'Oljeforbruk- INN'!H5</f>
        <v>4133.9</v>
      </c>
      <c r="R562" s="82" t="s">
        <v>21</v>
      </c>
      <c r="S562" s="69">
        <f>'Oljeforbruk- INN'!O5</f>
        <v>2597.3</v>
      </c>
      <c r="T562" s="82" t="s">
        <v>21</v>
      </c>
      <c r="U562" s="69">
        <f>'Oljeforbruk- INN'!V5</f>
        <v>1613.9</v>
      </c>
      <c r="V562" s="82" t="s">
        <v>21</v>
      </c>
      <c r="W562" s="69">
        <f>'Oljeforbruk- INN'!AC5</f>
        <v>4214.9</v>
      </c>
      <c r="X562" s="82" t="s">
        <v>21</v>
      </c>
      <c r="Y562" s="69">
        <f>'Oljeforbruk- INN'!AJ5</f>
        <v>581.1</v>
      </c>
      <c r="Z562" s="82" t="s">
        <v>21</v>
      </c>
      <c r="AA562" s="82"/>
      <c r="AB562" s="82"/>
      <c r="AC562" s="82"/>
      <c r="AD562" s="88"/>
    </row>
    <row r="563" spans="1:30" ht="11.25" customHeight="1">
      <c r="A563" s="88"/>
      <c r="B563" s="82"/>
      <c r="C563" s="191"/>
      <c r="D563" s="191"/>
      <c r="E563" s="191"/>
      <c r="F563" s="191"/>
      <c r="G563" s="191"/>
      <c r="H563" s="191"/>
      <c r="I563" s="191"/>
      <c r="J563" s="191"/>
      <c r="K563" s="191"/>
      <c r="L563" s="191"/>
      <c r="M563" s="191"/>
      <c r="N563" s="210"/>
      <c r="O563" s="191"/>
      <c r="P563" s="191"/>
      <c r="Q563" s="191"/>
      <c r="R563" s="191"/>
      <c r="S563" s="191"/>
      <c r="T563" s="191"/>
      <c r="U563" s="191"/>
      <c r="V563" s="191"/>
      <c r="W563" s="191"/>
      <c r="X563" s="191"/>
      <c r="Y563" s="191"/>
      <c r="Z563" s="191"/>
      <c r="AA563" s="82"/>
      <c r="AB563" s="82"/>
      <c r="AC563" s="82"/>
      <c r="AD563" s="88"/>
    </row>
    <row r="564" spans="1:30" s="120" customFormat="1" ht="11.25" customHeight="1">
      <c r="A564" s="88"/>
      <c r="B564" s="82"/>
      <c r="C564" s="197"/>
      <c r="D564" s="197"/>
      <c r="E564" s="197"/>
      <c r="F564" s="197"/>
      <c r="G564" s="197"/>
      <c r="H564" s="197"/>
      <c r="I564" s="197"/>
      <c r="J564" s="197"/>
      <c r="K564" s="197"/>
      <c r="L564" s="197"/>
      <c r="M564" s="197"/>
      <c r="N564" s="210"/>
      <c r="O564" s="197"/>
      <c r="P564" s="197"/>
      <c r="Q564" s="197"/>
      <c r="R564" s="197"/>
      <c r="S564" s="197"/>
      <c r="T564" s="197"/>
      <c r="U564" s="197"/>
      <c r="V564" s="197"/>
      <c r="W564" s="197"/>
      <c r="X564" s="197"/>
      <c r="Y564" s="197"/>
      <c r="Z564" s="197"/>
      <c r="AA564" s="82"/>
      <c r="AB564" s="82"/>
      <c r="AC564" s="82"/>
      <c r="AD564" s="88"/>
    </row>
    <row r="565" spans="1:30" s="120" customFormat="1" ht="11.25" customHeight="1">
      <c r="A565" s="88"/>
      <c r="B565" s="82"/>
      <c r="C565" s="197"/>
      <c r="D565" s="197"/>
      <c r="E565" s="197"/>
      <c r="F565" s="197"/>
      <c r="G565" s="197"/>
      <c r="H565" s="197"/>
      <c r="I565" s="197"/>
      <c r="J565" s="197"/>
      <c r="K565" s="197"/>
      <c r="L565" s="197"/>
      <c r="M565" s="197"/>
      <c r="N565" s="210"/>
      <c r="O565" s="197"/>
      <c r="P565" s="197"/>
      <c r="Q565" s="197"/>
      <c r="R565" s="197"/>
      <c r="S565" s="197"/>
      <c r="T565" s="197"/>
      <c r="U565" s="197"/>
      <c r="V565" s="197"/>
      <c r="W565" s="197"/>
      <c r="X565" s="197"/>
      <c r="Y565" s="197"/>
      <c r="Z565" s="197"/>
      <c r="AA565" s="82"/>
      <c r="AB565" s="82"/>
      <c r="AC565" s="82"/>
      <c r="AD565" s="88"/>
    </row>
    <row r="566" spans="1:30" s="120" customFormat="1" ht="11.25" customHeight="1">
      <c r="A566" s="88"/>
      <c r="B566" s="82"/>
      <c r="C566" s="197"/>
      <c r="D566" s="197"/>
      <c r="E566" s="197"/>
      <c r="F566" s="197"/>
      <c r="G566" s="197"/>
      <c r="H566" s="197"/>
      <c r="I566" s="197"/>
      <c r="J566" s="197"/>
      <c r="K566" s="197"/>
      <c r="L566" s="197"/>
      <c r="M566" s="197"/>
      <c r="N566" s="210"/>
      <c r="O566" s="197"/>
      <c r="P566" s="197"/>
      <c r="Q566" s="197"/>
      <c r="R566" s="197"/>
      <c r="S566" s="197"/>
      <c r="T566" s="197"/>
      <c r="U566" s="197"/>
      <c r="V566" s="197"/>
      <c r="W566" s="197"/>
      <c r="X566" s="197"/>
      <c r="Y566" s="197"/>
      <c r="Z566" s="197"/>
      <c r="AA566" s="82"/>
      <c r="AB566" s="82"/>
      <c r="AC566" s="82"/>
      <c r="AD566" s="88"/>
    </row>
    <row r="567" spans="1:30" s="120" customFormat="1" ht="11.25" customHeight="1">
      <c r="A567" s="88"/>
      <c r="B567" s="82"/>
      <c r="C567" s="197"/>
      <c r="D567" s="197"/>
      <c r="E567" s="197"/>
      <c r="F567" s="197"/>
      <c r="G567" s="197"/>
      <c r="H567" s="197"/>
      <c r="I567" s="197"/>
      <c r="J567" s="197"/>
      <c r="K567" s="197"/>
      <c r="L567" s="197"/>
      <c r="M567" s="197"/>
      <c r="N567" s="210"/>
      <c r="O567" s="197"/>
      <c r="P567" s="197"/>
      <c r="Q567" s="197"/>
      <c r="R567" s="197"/>
      <c r="S567" s="197"/>
      <c r="T567" s="197"/>
      <c r="U567" s="197"/>
      <c r="V567" s="197"/>
      <c r="W567" s="197"/>
      <c r="X567" s="197"/>
      <c r="Y567" s="197"/>
      <c r="Z567" s="197"/>
      <c r="AA567" s="82"/>
      <c r="AB567" s="82"/>
      <c r="AC567" s="82"/>
      <c r="AD567" s="88"/>
    </row>
    <row r="568" spans="1:30" s="120" customFormat="1" ht="11.25" customHeight="1">
      <c r="A568" s="88"/>
      <c r="B568" s="82"/>
      <c r="C568" s="197"/>
      <c r="D568" s="197"/>
      <c r="E568" s="197"/>
      <c r="F568" s="197"/>
      <c r="G568" s="197"/>
      <c r="H568" s="197"/>
      <c r="I568" s="197"/>
      <c r="J568" s="197"/>
      <c r="K568" s="197"/>
      <c r="L568" s="197"/>
      <c r="M568" s="197"/>
      <c r="N568" s="210"/>
      <c r="O568" s="197"/>
      <c r="P568" s="197"/>
      <c r="Q568" s="197"/>
      <c r="R568" s="197"/>
      <c r="S568" s="197"/>
      <c r="T568" s="197"/>
      <c r="U568" s="197"/>
      <c r="V568" s="197"/>
      <c r="W568" s="197"/>
      <c r="X568" s="197"/>
      <c r="Y568" s="197"/>
      <c r="Z568" s="197"/>
      <c r="AA568" s="82"/>
      <c r="AB568" s="82"/>
      <c r="AC568" s="82"/>
      <c r="AD568" s="88"/>
    </row>
    <row r="569" spans="1:30" s="120" customFormat="1" ht="11.25" customHeight="1">
      <c r="A569" s="88"/>
      <c r="B569" s="82"/>
      <c r="C569" s="197"/>
      <c r="D569" s="197"/>
      <c r="E569" s="197"/>
      <c r="F569" s="197"/>
      <c r="G569" s="197"/>
      <c r="H569" s="197"/>
      <c r="I569" s="197"/>
      <c r="J569" s="197"/>
      <c r="K569" s="197"/>
      <c r="L569" s="197"/>
      <c r="M569" s="197"/>
      <c r="N569" s="210"/>
      <c r="O569" s="197"/>
      <c r="P569" s="197"/>
      <c r="Q569" s="197"/>
      <c r="R569" s="197"/>
      <c r="S569" s="197"/>
      <c r="T569" s="197"/>
      <c r="U569" s="197"/>
      <c r="V569" s="197"/>
      <c r="W569" s="197"/>
      <c r="X569" s="197"/>
      <c r="Y569" s="197"/>
      <c r="Z569" s="197"/>
      <c r="AA569" s="82"/>
      <c r="AB569" s="82"/>
      <c r="AC569" s="82"/>
      <c r="AD569" s="88"/>
    </row>
    <row r="570" spans="1:30" s="120" customFormat="1" ht="11.25" customHeight="1">
      <c r="A570" s="88"/>
      <c r="B570" s="82"/>
      <c r="C570" s="197"/>
      <c r="D570" s="197"/>
      <c r="E570" s="197"/>
      <c r="F570" s="197"/>
      <c r="G570" s="197"/>
      <c r="H570" s="197"/>
      <c r="I570" s="197"/>
      <c r="J570" s="197"/>
      <c r="K570" s="197"/>
      <c r="L570" s="197"/>
      <c r="M570" s="197"/>
      <c r="N570" s="210"/>
      <c r="O570" s="197"/>
      <c r="P570" s="197"/>
      <c r="Q570" s="197"/>
      <c r="R570" s="197"/>
      <c r="S570" s="197"/>
      <c r="T570" s="197"/>
      <c r="U570" s="197"/>
      <c r="V570" s="197"/>
      <c r="W570" s="197"/>
      <c r="X570" s="197"/>
      <c r="Y570" s="197"/>
      <c r="Z570" s="197"/>
      <c r="AA570" s="82"/>
      <c r="AB570" s="82"/>
      <c r="AC570" s="82"/>
      <c r="AD570" s="88"/>
    </row>
    <row r="571" spans="1:30" s="120" customFormat="1" ht="11.25" customHeight="1">
      <c r="A571" s="88"/>
      <c r="B571" s="82"/>
      <c r="C571" s="197"/>
      <c r="D571" s="197"/>
      <c r="E571" s="197"/>
      <c r="F571" s="197"/>
      <c r="G571" s="197"/>
      <c r="H571" s="197"/>
      <c r="I571" s="197"/>
      <c r="J571" s="197"/>
      <c r="K571" s="197"/>
      <c r="L571" s="197"/>
      <c r="M571" s="197"/>
      <c r="N571" s="210"/>
      <c r="O571" s="197"/>
      <c r="P571" s="197"/>
      <c r="Q571" s="197"/>
      <c r="R571" s="197"/>
      <c r="S571" s="197"/>
      <c r="T571" s="197"/>
      <c r="U571" s="197"/>
      <c r="V571" s="197"/>
      <c r="W571" s="197"/>
      <c r="X571" s="197"/>
      <c r="Y571" s="197"/>
      <c r="Z571" s="197"/>
      <c r="AA571" s="82"/>
      <c r="AB571" s="82"/>
      <c r="AC571" s="82"/>
      <c r="AD571" s="88"/>
    </row>
    <row r="572" spans="1:30" s="120" customFormat="1" ht="11.25" customHeight="1">
      <c r="A572" s="88"/>
      <c r="B572" s="82"/>
      <c r="C572" s="197"/>
      <c r="D572" s="197"/>
      <c r="E572" s="197"/>
      <c r="F572" s="197"/>
      <c r="G572" s="197"/>
      <c r="H572" s="197"/>
      <c r="I572" s="197"/>
      <c r="J572" s="197"/>
      <c r="K572" s="197"/>
      <c r="L572" s="197"/>
      <c r="M572" s="197"/>
      <c r="N572" s="210"/>
      <c r="O572" s="197"/>
      <c r="P572" s="197"/>
      <c r="Q572" s="197"/>
      <c r="R572" s="197"/>
      <c r="S572" s="197"/>
      <c r="T572" s="197"/>
      <c r="U572" s="197"/>
      <c r="V572" s="197"/>
      <c r="W572" s="197"/>
      <c r="X572" s="197"/>
      <c r="Y572" s="197"/>
      <c r="Z572" s="197"/>
      <c r="AA572" s="82"/>
      <c r="AB572" s="82"/>
      <c r="AC572" s="82"/>
      <c r="AD572" s="88"/>
    </row>
    <row r="573" spans="1:30" s="120" customFormat="1" ht="11.25" customHeight="1">
      <c r="A573" s="88"/>
      <c r="B573" s="82"/>
      <c r="C573" s="197"/>
      <c r="D573" s="197"/>
      <c r="E573" s="197"/>
      <c r="F573" s="197"/>
      <c r="G573" s="197"/>
      <c r="H573" s="197"/>
      <c r="I573" s="197"/>
      <c r="J573" s="197"/>
      <c r="K573" s="197"/>
      <c r="L573" s="197"/>
      <c r="M573" s="197"/>
      <c r="N573" s="210"/>
      <c r="O573" s="197"/>
      <c r="P573" s="197"/>
      <c r="Q573" s="197"/>
      <c r="R573" s="197"/>
      <c r="S573" s="197"/>
      <c r="T573" s="197"/>
      <c r="U573" s="197"/>
      <c r="V573" s="197"/>
      <c r="W573" s="197"/>
      <c r="X573" s="197"/>
      <c r="Y573" s="197"/>
      <c r="Z573" s="197"/>
      <c r="AA573" s="82"/>
      <c r="AB573" s="82"/>
      <c r="AC573" s="82"/>
      <c r="AD573" s="88"/>
    </row>
    <row r="574" spans="1:30" s="120" customFormat="1" ht="11.25" customHeight="1">
      <c r="A574" s="88"/>
      <c r="B574" s="82"/>
      <c r="C574" s="197"/>
      <c r="D574" s="197"/>
      <c r="E574" s="197"/>
      <c r="F574" s="197"/>
      <c r="G574" s="197"/>
      <c r="H574" s="197"/>
      <c r="I574" s="197"/>
      <c r="J574" s="197"/>
      <c r="K574" s="197"/>
      <c r="L574" s="197"/>
      <c r="M574" s="197"/>
      <c r="N574" s="210"/>
      <c r="O574" s="197"/>
      <c r="P574" s="197"/>
      <c r="Q574" s="197"/>
      <c r="R574" s="197"/>
      <c r="S574" s="197"/>
      <c r="T574" s="197"/>
      <c r="U574" s="197"/>
      <c r="V574" s="197"/>
      <c r="W574" s="197"/>
      <c r="X574" s="197"/>
      <c r="Y574" s="197"/>
      <c r="Z574" s="197"/>
      <c r="AA574" s="82"/>
      <c r="AB574" s="82"/>
      <c r="AC574" s="82"/>
      <c r="AD574" s="88"/>
    </row>
    <row r="575" spans="1:30" s="120" customFormat="1" ht="11.25" customHeight="1">
      <c r="A575" s="88"/>
      <c r="B575" s="82"/>
      <c r="C575" s="197"/>
      <c r="D575" s="197"/>
      <c r="E575" s="197"/>
      <c r="F575" s="197"/>
      <c r="G575" s="197"/>
      <c r="H575" s="197"/>
      <c r="I575" s="197"/>
      <c r="J575" s="197"/>
      <c r="K575" s="197"/>
      <c r="L575" s="197"/>
      <c r="M575" s="197"/>
      <c r="N575" s="210"/>
      <c r="O575" s="197"/>
      <c r="P575" s="197"/>
      <c r="Q575" s="197"/>
      <c r="R575" s="197"/>
      <c r="S575" s="197"/>
      <c r="T575" s="197"/>
      <c r="U575" s="197"/>
      <c r="V575" s="197"/>
      <c r="W575" s="197"/>
      <c r="X575" s="197"/>
      <c r="Y575" s="197"/>
      <c r="Z575" s="197"/>
      <c r="AA575" s="82"/>
      <c r="AB575" s="82"/>
      <c r="AC575" s="82"/>
      <c r="AD575" s="88"/>
    </row>
    <row r="576" spans="1:30" s="120" customFormat="1" ht="11.25" customHeight="1">
      <c r="A576" s="88"/>
      <c r="B576" s="82"/>
      <c r="C576" s="197"/>
      <c r="D576" s="197"/>
      <c r="E576" s="197"/>
      <c r="F576" s="197"/>
      <c r="G576" s="197"/>
      <c r="H576" s="197"/>
      <c r="I576" s="197"/>
      <c r="J576" s="197"/>
      <c r="K576" s="197"/>
      <c r="L576" s="197"/>
      <c r="M576" s="197"/>
      <c r="N576" s="210"/>
      <c r="O576" s="197"/>
      <c r="P576" s="197"/>
      <c r="Q576" s="197"/>
      <c r="R576" s="197"/>
      <c r="S576" s="197"/>
      <c r="T576" s="197"/>
      <c r="U576" s="197"/>
      <c r="V576" s="197"/>
      <c r="W576" s="197"/>
      <c r="X576" s="197"/>
      <c r="Y576" s="197"/>
      <c r="Z576" s="197"/>
      <c r="AA576" s="82"/>
      <c r="AB576" s="82"/>
      <c r="AC576" s="82"/>
      <c r="AD576" s="88"/>
    </row>
    <row r="577" spans="1:30" s="120" customFormat="1" ht="11.25" customHeight="1">
      <c r="A577" s="88"/>
      <c r="B577" s="82"/>
      <c r="C577" s="197"/>
      <c r="D577" s="197"/>
      <c r="E577" s="197"/>
      <c r="F577" s="197"/>
      <c r="G577" s="197"/>
      <c r="H577" s="197"/>
      <c r="I577" s="197"/>
      <c r="J577" s="197"/>
      <c r="K577" s="197"/>
      <c r="L577" s="197"/>
      <c r="M577" s="197"/>
      <c r="N577" s="210"/>
      <c r="O577" s="197"/>
      <c r="P577" s="197"/>
      <c r="Q577" s="197"/>
      <c r="R577" s="197"/>
      <c r="S577" s="197"/>
      <c r="T577" s="197"/>
      <c r="U577" s="197"/>
      <c r="V577" s="197"/>
      <c r="W577" s="197"/>
      <c r="X577" s="197"/>
      <c r="Y577" s="197"/>
      <c r="Z577" s="197"/>
      <c r="AA577" s="82"/>
      <c r="AB577" s="82"/>
      <c r="AC577" s="82"/>
      <c r="AD577" s="88"/>
    </row>
    <row r="578" spans="1:30" s="120" customFormat="1" ht="11.25" customHeight="1">
      <c r="A578" s="88"/>
      <c r="B578" s="82"/>
      <c r="C578" s="197"/>
      <c r="D578" s="197"/>
      <c r="E578" s="197"/>
      <c r="F578" s="197"/>
      <c r="G578" s="197"/>
      <c r="H578" s="197"/>
      <c r="I578" s="197"/>
      <c r="J578" s="197"/>
      <c r="K578" s="197"/>
      <c r="L578" s="197"/>
      <c r="M578" s="197"/>
      <c r="N578" s="210"/>
      <c r="O578" s="197"/>
      <c r="P578" s="197"/>
      <c r="Q578" s="197"/>
      <c r="R578" s="197"/>
      <c r="S578" s="197"/>
      <c r="T578" s="197"/>
      <c r="U578" s="197"/>
      <c r="V578" s="197"/>
      <c r="W578" s="197"/>
      <c r="X578" s="197"/>
      <c r="Y578" s="197"/>
      <c r="Z578" s="197"/>
      <c r="AA578" s="82"/>
      <c r="AB578" s="82"/>
      <c r="AC578" s="82"/>
      <c r="AD578" s="88"/>
    </row>
    <row r="579" spans="1:30" s="120" customFormat="1" ht="11.25" customHeight="1">
      <c r="A579" s="88"/>
      <c r="B579" s="82"/>
      <c r="C579" s="198"/>
      <c r="D579" s="198"/>
      <c r="E579" s="198"/>
      <c r="F579" s="198"/>
      <c r="G579" s="198"/>
      <c r="H579" s="198"/>
      <c r="I579" s="198"/>
      <c r="J579" s="198"/>
      <c r="K579" s="198"/>
      <c r="L579" s="198"/>
      <c r="M579" s="198"/>
      <c r="N579" s="210"/>
      <c r="O579" s="198"/>
      <c r="P579" s="198"/>
      <c r="Q579" s="198"/>
      <c r="R579" s="198"/>
      <c r="S579" s="198"/>
      <c r="T579" s="198"/>
      <c r="U579" s="198"/>
      <c r="V579" s="198"/>
      <c r="W579" s="198"/>
      <c r="X579" s="198"/>
      <c r="Y579" s="198"/>
      <c r="Z579" s="198"/>
      <c r="AA579" s="82"/>
      <c r="AB579" s="82"/>
      <c r="AC579" s="82"/>
      <c r="AD579" s="88"/>
    </row>
    <row r="580" spans="1:30" s="120" customFormat="1" ht="11.25" customHeight="1">
      <c r="A580" s="88"/>
      <c r="B580" s="82"/>
      <c r="C580" s="198"/>
      <c r="D580" s="198"/>
      <c r="E580" s="198"/>
      <c r="F580" s="198"/>
      <c r="G580" s="198"/>
      <c r="H580" s="198"/>
      <c r="I580" s="198"/>
      <c r="J580" s="198"/>
      <c r="K580" s="198"/>
      <c r="L580" s="198"/>
      <c r="M580" s="198"/>
      <c r="N580" s="210"/>
      <c r="O580" s="198"/>
      <c r="P580" s="198"/>
      <c r="Q580" s="198"/>
      <c r="R580" s="198"/>
      <c r="S580" s="198"/>
      <c r="T580" s="198"/>
      <c r="U580" s="198"/>
      <c r="V580" s="198"/>
      <c r="W580" s="198"/>
      <c r="X580" s="198"/>
      <c r="Y580" s="198"/>
      <c r="Z580" s="198"/>
      <c r="AA580" s="82"/>
      <c r="AB580" s="82"/>
      <c r="AC580" s="82"/>
      <c r="AD580" s="88"/>
    </row>
    <row r="581" spans="1:30" s="120" customFormat="1" ht="11.25" customHeight="1">
      <c r="A581" s="88"/>
      <c r="B581" s="82"/>
      <c r="C581" s="198"/>
      <c r="D581" s="198"/>
      <c r="E581" s="198"/>
      <c r="F581" s="198"/>
      <c r="G581" s="198"/>
      <c r="H581" s="198"/>
      <c r="I581" s="198"/>
      <c r="J581" s="198"/>
      <c r="K581" s="198"/>
      <c r="L581" s="198"/>
      <c r="M581" s="198"/>
      <c r="N581" s="210"/>
      <c r="O581" s="198"/>
      <c r="P581" s="198"/>
      <c r="Q581" s="198"/>
      <c r="R581" s="198"/>
      <c r="S581" s="198"/>
      <c r="T581" s="198"/>
      <c r="U581" s="198"/>
      <c r="V581" s="198"/>
      <c r="W581" s="198"/>
      <c r="X581" s="198"/>
      <c r="Y581" s="198"/>
      <c r="Z581" s="198"/>
      <c r="AA581" s="82"/>
      <c r="AB581" s="82"/>
      <c r="AC581" s="82"/>
      <c r="AD581" s="88"/>
    </row>
    <row r="582" spans="1:30" s="120" customFormat="1" ht="11.25" customHeight="1">
      <c r="A582" s="88"/>
      <c r="B582" s="82"/>
      <c r="C582" s="198"/>
      <c r="D582" s="198"/>
      <c r="E582" s="198"/>
      <c r="F582" s="198"/>
      <c r="G582" s="198"/>
      <c r="H582" s="198"/>
      <c r="I582" s="198"/>
      <c r="J582" s="198"/>
      <c r="K582" s="198"/>
      <c r="L582" s="198"/>
      <c r="M582" s="198"/>
      <c r="N582" s="210"/>
      <c r="O582" s="198"/>
      <c r="P582" s="198"/>
      <c r="Q582" s="198"/>
      <c r="R582" s="198"/>
      <c r="S582" s="198"/>
      <c r="T582" s="198"/>
      <c r="U582" s="198"/>
      <c r="V582" s="198"/>
      <c r="W582" s="198"/>
      <c r="X582" s="198"/>
      <c r="Y582" s="198"/>
      <c r="Z582" s="198"/>
      <c r="AA582" s="82"/>
      <c r="AB582" s="82"/>
      <c r="AC582" s="82"/>
      <c r="AD582" s="88"/>
    </row>
    <row r="583" spans="1:30" s="120" customFormat="1" ht="11.25" customHeight="1">
      <c r="A583" s="88"/>
      <c r="B583" s="82"/>
      <c r="C583" s="197"/>
      <c r="D583" s="197"/>
      <c r="E583" s="197"/>
      <c r="F583" s="197"/>
      <c r="G583" s="197"/>
      <c r="H583" s="197"/>
      <c r="I583" s="197"/>
      <c r="J583" s="197"/>
      <c r="K583" s="197"/>
      <c r="L583" s="197"/>
      <c r="M583" s="197"/>
      <c r="N583" s="210"/>
      <c r="O583" s="197"/>
      <c r="P583" s="197"/>
      <c r="Q583" s="197"/>
      <c r="R583" s="197"/>
      <c r="S583" s="197"/>
      <c r="T583" s="197"/>
      <c r="U583" s="197"/>
      <c r="V583" s="197"/>
      <c r="W583" s="197"/>
      <c r="X583" s="197"/>
      <c r="Y583" s="197"/>
      <c r="Z583" s="197"/>
      <c r="AA583" s="82"/>
      <c r="AB583" s="82"/>
      <c r="AC583" s="82"/>
      <c r="AD583" s="88"/>
    </row>
    <row r="584" spans="1:30" s="120" customFormat="1" ht="11.25" customHeight="1">
      <c r="A584" s="88"/>
      <c r="B584" s="82"/>
      <c r="C584" s="197"/>
      <c r="D584" s="197"/>
      <c r="E584" s="197"/>
      <c r="F584" s="197"/>
      <c r="G584" s="197"/>
      <c r="H584" s="197"/>
      <c r="I584" s="197"/>
      <c r="J584" s="197"/>
      <c r="K584" s="197"/>
      <c r="L584" s="197"/>
      <c r="M584" s="197"/>
      <c r="N584" s="210"/>
      <c r="O584" s="197"/>
      <c r="P584" s="197"/>
      <c r="Q584" s="197"/>
      <c r="R584" s="197"/>
      <c r="S584" s="197"/>
      <c r="T584" s="197"/>
      <c r="U584" s="197"/>
      <c r="V584" s="197"/>
      <c r="W584" s="197"/>
      <c r="X584" s="197"/>
      <c r="Y584" s="197"/>
      <c r="Z584" s="197"/>
      <c r="AA584" s="82"/>
      <c r="AB584" s="82"/>
      <c r="AC584" s="82"/>
      <c r="AD584" s="88"/>
    </row>
    <row r="585" spans="1:30" s="120" customFormat="1" ht="11.25" customHeight="1">
      <c r="A585" s="88"/>
      <c r="B585" s="82"/>
      <c r="C585" s="197"/>
      <c r="D585" s="197"/>
      <c r="E585" s="197"/>
      <c r="F585" s="197"/>
      <c r="G585" s="197"/>
      <c r="H585" s="197"/>
      <c r="I585" s="197"/>
      <c r="J585" s="197"/>
      <c r="K585" s="197"/>
      <c r="L585" s="197"/>
      <c r="M585" s="197"/>
      <c r="N585" s="210"/>
      <c r="O585" s="197"/>
      <c r="P585" s="197"/>
      <c r="Q585" s="197"/>
      <c r="R585" s="197"/>
      <c r="S585" s="197"/>
      <c r="T585" s="197"/>
      <c r="U585" s="197"/>
      <c r="V585" s="197"/>
      <c r="W585" s="197"/>
      <c r="X585" s="197"/>
      <c r="Y585" s="197"/>
      <c r="Z585" s="197"/>
      <c r="AA585" s="82"/>
      <c r="AB585" s="82"/>
      <c r="AC585" s="82"/>
      <c r="AD585" s="88"/>
    </row>
    <row r="586" spans="1:30" s="120" customFormat="1" ht="11.25" customHeight="1">
      <c r="A586" s="88"/>
      <c r="B586" s="82"/>
      <c r="C586" s="197"/>
      <c r="D586" s="197"/>
      <c r="E586" s="197"/>
      <c r="F586" s="197"/>
      <c r="G586" s="197"/>
      <c r="H586" s="197"/>
      <c r="I586" s="197"/>
      <c r="J586" s="197"/>
      <c r="K586" s="197"/>
      <c r="L586" s="197"/>
      <c r="M586" s="197"/>
      <c r="N586" s="210"/>
      <c r="O586" s="197"/>
      <c r="P586" s="197"/>
      <c r="Q586" s="197"/>
      <c r="R586" s="197"/>
      <c r="S586" s="197"/>
      <c r="T586" s="197"/>
      <c r="U586" s="197"/>
      <c r="V586" s="197"/>
      <c r="W586" s="197"/>
      <c r="X586" s="197"/>
      <c r="Y586" s="197"/>
      <c r="Z586" s="197"/>
      <c r="AA586" s="82"/>
      <c r="AB586" s="82"/>
      <c r="AC586" s="82"/>
      <c r="AD586" s="88"/>
    </row>
    <row r="587" spans="1:30" s="120" customFormat="1" ht="11.25" customHeight="1">
      <c r="A587" s="88"/>
      <c r="B587" s="82"/>
      <c r="C587" s="197"/>
      <c r="D587" s="197"/>
      <c r="E587" s="197"/>
      <c r="F587" s="197"/>
      <c r="G587" s="197"/>
      <c r="H587" s="197"/>
      <c r="I587" s="197"/>
      <c r="J587" s="197"/>
      <c r="K587" s="197"/>
      <c r="L587" s="197"/>
      <c r="M587" s="197"/>
      <c r="N587" s="210"/>
      <c r="O587" s="197"/>
      <c r="P587" s="197"/>
      <c r="Q587" s="197"/>
      <c r="R587" s="197"/>
      <c r="S587" s="197"/>
      <c r="T587" s="197"/>
      <c r="U587" s="197"/>
      <c r="V587" s="197"/>
      <c r="W587" s="197"/>
      <c r="X587" s="197"/>
      <c r="Y587" s="197"/>
      <c r="Z587" s="197"/>
      <c r="AA587" s="82"/>
      <c r="AB587" s="82"/>
      <c r="AC587" s="82"/>
      <c r="AD587" s="88"/>
    </row>
    <row r="588" spans="1:30" s="120" customFormat="1" ht="11.25" customHeight="1">
      <c r="A588" s="88"/>
      <c r="B588" s="82"/>
      <c r="C588" s="197"/>
      <c r="D588" s="197"/>
      <c r="E588" s="197"/>
      <c r="F588" s="197"/>
      <c r="G588" s="197"/>
      <c r="H588" s="197"/>
      <c r="I588" s="197"/>
      <c r="J588" s="197"/>
      <c r="K588" s="197"/>
      <c r="L588" s="197"/>
      <c r="M588" s="197"/>
      <c r="N588" s="210"/>
      <c r="O588" s="197"/>
      <c r="P588" s="197"/>
      <c r="Q588" s="197"/>
      <c r="R588" s="197"/>
      <c r="S588" s="197"/>
      <c r="T588" s="197"/>
      <c r="U588" s="197"/>
      <c r="V588" s="197"/>
      <c r="W588" s="197"/>
      <c r="X588" s="197"/>
      <c r="Y588" s="197"/>
      <c r="Z588" s="197"/>
      <c r="AA588" s="82"/>
      <c r="AB588" s="82"/>
      <c r="AC588" s="82"/>
      <c r="AD588" s="88"/>
    </row>
    <row r="589" spans="1:30" ht="11.25" customHeight="1">
      <c r="A589" s="88"/>
      <c r="B589" s="82"/>
      <c r="C589" s="191"/>
      <c r="D589" s="191"/>
      <c r="E589" s="191"/>
      <c r="F589" s="191"/>
      <c r="G589" s="191"/>
      <c r="H589" s="191"/>
      <c r="I589" s="191"/>
      <c r="J589" s="191"/>
      <c r="K589" s="191"/>
      <c r="L589" s="191"/>
      <c r="M589" s="191"/>
      <c r="N589" s="210"/>
      <c r="O589" s="191"/>
      <c r="P589" s="191"/>
      <c r="Q589" s="191"/>
      <c r="R589" s="191"/>
      <c r="S589" s="191"/>
      <c r="T589" s="191"/>
      <c r="U589" s="191"/>
      <c r="V589" s="191"/>
      <c r="W589" s="191"/>
      <c r="X589" s="191"/>
      <c r="Y589" s="191"/>
      <c r="Z589" s="191"/>
      <c r="AA589" s="82"/>
      <c r="AB589" s="82"/>
      <c r="AC589" s="82"/>
      <c r="AD589" s="88"/>
    </row>
    <row r="590" spans="1:30" ht="11.25" customHeight="1">
      <c r="A590" s="88"/>
      <c r="B590" s="82"/>
      <c r="C590" s="196" t="s">
        <v>356</v>
      </c>
      <c r="D590" s="191"/>
      <c r="E590" s="191"/>
      <c r="F590" s="191"/>
      <c r="G590" s="191"/>
      <c r="H590" s="191"/>
      <c r="I590" s="191"/>
      <c r="J590" s="191"/>
      <c r="K590" s="191"/>
      <c r="L590" s="191"/>
      <c r="M590" s="191"/>
      <c r="N590" s="210"/>
      <c r="O590" s="191"/>
      <c r="P590" s="196" t="s">
        <v>355</v>
      </c>
      <c r="Q590" s="191"/>
      <c r="R590" s="191"/>
      <c r="S590" s="191"/>
      <c r="T590" s="191"/>
      <c r="U590" s="191"/>
      <c r="V590" s="191"/>
      <c r="W590" s="191"/>
      <c r="X590" s="191"/>
      <c r="Y590" s="191"/>
      <c r="Z590" s="191"/>
      <c r="AA590" s="82"/>
      <c r="AB590" s="82"/>
      <c r="AC590" s="82"/>
      <c r="AD590" s="88"/>
    </row>
    <row r="591" spans="1:30" ht="11.25" customHeight="1">
      <c r="A591" s="88"/>
      <c r="B591" s="82"/>
      <c r="C591" s="82"/>
      <c r="D591" s="82" t="s">
        <v>14</v>
      </c>
      <c r="E591" s="82"/>
      <c r="F591" s="82" t="s">
        <v>40</v>
      </c>
      <c r="G591" s="191"/>
      <c r="H591" s="82" t="s">
        <v>41</v>
      </c>
      <c r="I591" s="82"/>
      <c r="J591" s="82" t="s">
        <v>42</v>
      </c>
      <c r="K591" s="82"/>
      <c r="L591" s="82" t="s">
        <v>43</v>
      </c>
      <c r="M591" s="82"/>
      <c r="N591" s="82"/>
      <c r="O591" s="191"/>
      <c r="P591" s="82"/>
      <c r="Q591" s="82" t="s">
        <v>14</v>
      </c>
      <c r="R591" s="82"/>
      <c r="S591" s="82" t="s">
        <v>40</v>
      </c>
      <c r="T591" s="191"/>
      <c r="U591" s="82" t="s">
        <v>41</v>
      </c>
      <c r="V591" s="82"/>
      <c r="W591" s="82" t="s">
        <v>42</v>
      </c>
      <c r="X591" s="82"/>
      <c r="Y591" s="82" t="s">
        <v>43</v>
      </c>
      <c r="Z591" s="82"/>
      <c r="AA591" s="82"/>
      <c r="AB591" s="82"/>
      <c r="AC591" s="82"/>
      <c r="AD591" s="88"/>
    </row>
    <row r="592" spans="1:30" ht="11.25" customHeight="1">
      <c r="A592" s="88"/>
      <c r="B592" s="82"/>
      <c r="C592" s="82" t="s">
        <v>0</v>
      </c>
      <c r="D592" s="39" t="str">
        <f>_xlfn.IFERROR(D552/D562,"")</f>
        <v/>
      </c>
      <c r="E592" s="82" t="s">
        <v>21</v>
      </c>
      <c r="F592" s="39" t="str">
        <f>_xlfn.IFERROR(F552/F562,"")</f>
        <v/>
      </c>
      <c r="G592" s="82" t="s">
        <v>21</v>
      </c>
      <c r="H592" s="39" t="str">
        <f>_xlfn.IFERROR(H552/H562,"")</f>
        <v/>
      </c>
      <c r="I592" s="82" t="s">
        <v>21</v>
      </c>
      <c r="J592" s="39" t="str">
        <f>_xlfn.IFERROR(J552/J562,"")</f>
        <v/>
      </c>
      <c r="K592" s="82" t="s">
        <v>21</v>
      </c>
      <c r="L592" s="39" t="str">
        <f>_xlfn.IFERROR(L552/L562,"")</f>
        <v/>
      </c>
      <c r="M592" s="82" t="s">
        <v>21</v>
      </c>
      <c r="N592" s="82"/>
      <c r="O592" s="191"/>
      <c r="P592" s="82" t="s">
        <v>0</v>
      </c>
      <c r="Q592" s="39">
        <f>_xlfn.IFERROR(Q552/Q562,"")</f>
        <v>0.8685260891651952</v>
      </c>
      <c r="R592" s="82"/>
      <c r="S592" s="39">
        <f>_xlfn.IFERROR(S552/S562,"")</f>
        <v>0.7295268163092441</v>
      </c>
      <c r="T592" s="82"/>
      <c r="U592" s="39">
        <f>_xlfn.IFERROR(U552/U562,"")</f>
        <v>0.4492223805688085</v>
      </c>
      <c r="V592" s="82"/>
      <c r="W592" s="39">
        <f>_xlfn.IFERROR(W552/W562,"")</f>
        <v>0.8575292415003916</v>
      </c>
      <c r="X592" s="82"/>
      <c r="Y592" s="39">
        <f>_xlfn.IFERROR(Y552/Y562,"")</f>
        <v>0</v>
      </c>
      <c r="Z592" s="82"/>
      <c r="AA592" s="82"/>
      <c r="AB592" s="82"/>
      <c r="AC592" s="82"/>
      <c r="AD592" s="88"/>
    </row>
    <row r="593" spans="1:30" ht="11.25" customHeight="1">
      <c r="A593" s="88"/>
      <c r="B593" s="82"/>
      <c r="C593" s="82"/>
      <c r="D593" s="120"/>
      <c r="E593" s="82"/>
      <c r="F593" s="120"/>
      <c r="G593" s="191"/>
      <c r="H593" s="120"/>
      <c r="I593" s="82"/>
      <c r="J593" s="120"/>
      <c r="K593" s="82"/>
      <c r="L593" s="120"/>
      <c r="M593" s="82"/>
      <c r="N593" s="82"/>
      <c r="O593" s="82"/>
      <c r="P593" s="82"/>
      <c r="Q593" s="120"/>
      <c r="R593" s="82"/>
      <c r="S593" s="120"/>
      <c r="T593" s="191"/>
      <c r="U593" s="120"/>
      <c r="V593" s="82"/>
      <c r="W593" s="120"/>
      <c r="X593" s="82"/>
      <c r="Y593" s="120"/>
      <c r="Z593" s="82"/>
      <c r="AA593" s="82"/>
      <c r="AB593" s="82"/>
      <c r="AC593" s="82"/>
      <c r="AD593" s="88"/>
    </row>
    <row r="594" spans="1:30" ht="11.25" customHeight="1">
      <c r="A594" s="88"/>
      <c r="B594" s="82"/>
      <c r="C594" s="82" t="s">
        <v>3</v>
      </c>
      <c r="D594" s="39" t="str">
        <f>_xlfn.IFERROR(D554/D562,"")</f>
        <v/>
      </c>
      <c r="E594" s="82" t="s">
        <v>21</v>
      </c>
      <c r="F594" s="39" t="str">
        <f>_xlfn.IFERROR(F554/F562,"")</f>
        <v/>
      </c>
      <c r="G594" s="82" t="s">
        <v>21</v>
      </c>
      <c r="H594" s="39" t="str">
        <f>_xlfn.IFERROR(H554/H562,"")</f>
        <v/>
      </c>
      <c r="I594" s="82" t="s">
        <v>21</v>
      </c>
      <c r="J594" s="39" t="str">
        <f>_xlfn.IFERROR(J554/J562,"")</f>
        <v/>
      </c>
      <c r="K594" s="82" t="s">
        <v>21</v>
      </c>
      <c r="L594" s="39" t="str">
        <f>_xlfn.IFERROR(L554/L562,"")</f>
        <v/>
      </c>
      <c r="M594" s="82" t="s">
        <v>21</v>
      </c>
      <c r="N594" s="82"/>
      <c r="O594" s="82"/>
      <c r="P594" s="82" t="s">
        <v>3</v>
      </c>
      <c r="Q594" s="39">
        <f>_xlfn.IFERROR(Q554/Q562,"")</f>
        <v>0.12170105711313774</v>
      </c>
      <c r="R594" s="82"/>
      <c r="S594" s="39">
        <f>_xlfn.IFERROR(S554/S562,"")</f>
        <v>0.25095291264004926</v>
      </c>
      <c r="T594" s="82"/>
      <c r="U594" s="39">
        <f>_xlfn.IFERROR(U554/U562,"")</f>
        <v>0.35838651713241215</v>
      </c>
      <c r="V594" s="82"/>
      <c r="W594" s="39">
        <f>_xlfn.IFERROR(W554/W562,"")</f>
        <v>0.10372725331561841</v>
      </c>
      <c r="X594" s="82"/>
      <c r="Y594" s="39">
        <f>_xlfn.IFERROR(Y554/Y562,"")</f>
        <v>0.7817931509206677</v>
      </c>
      <c r="Z594" s="82"/>
      <c r="AA594" s="82"/>
      <c r="AB594" s="82"/>
      <c r="AC594" s="82"/>
      <c r="AD594" s="88"/>
    </row>
    <row r="595" spans="1:30" ht="11.25" customHeight="1">
      <c r="A595" s="88"/>
      <c r="B595" s="82"/>
      <c r="C595" s="82"/>
      <c r="D595" s="120"/>
      <c r="E595" s="82"/>
      <c r="F595" s="120"/>
      <c r="G595" s="191"/>
      <c r="H595" s="120"/>
      <c r="I595" s="82"/>
      <c r="J595" s="120"/>
      <c r="K595" s="82"/>
      <c r="L595" s="120"/>
      <c r="M595" s="82"/>
      <c r="N595" s="82"/>
      <c r="O595" s="82"/>
      <c r="P595" s="82"/>
      <c r="Q595" s="120"/>
      <c r="R595" s="82"/>
      <c r="S595" s="120"/>
      <c r="T595" s="191"/>
      <c r="U595" s="120"/>
      <c r="V595" s="82"/>
      <c r="W595" s="120"/>
      <c r="X595" s="82"/>
      <c r="Y595" s="120"/>
      <c r="Z595" s="82"/>
      <c r="AA595" s="82"/>
      <c r="AB595" s="82"/>
      <c r="AC595" s="82"/>
      <c r="AD595" s="88"/>
    </row>
    <row r="596" spans="1:30" ht="11.25" customHeight="1">
      <c r="A596" s="88"/>
      <c r="B596" s="82"/>
      <c r="C596" s="82" t="s">
        <v>4</v>
      </c>
      <c r="D596" s="39" t="str">
        <f>_xlfn.IFERROR(D556/D562,"")</f>
        <v/>
      </c>
      <c r="E596" s="82" t="s">
        <v>21</v>
      </c>
      <c r="F596" s="39" t="str">
        <f>_xlfn.IFERROR(F556/F562,"")</f>
        <v/>
      </c>
      <c r="G596" s="82" t="s">
        <v>21</v>
      </c>
      <c r="H596" s="39" t="str">
        <f>_xlfn.IFERROR(H556/H562,"")</f>
        <v/>
      </c>
      <c r="I596" s="82" t="s">
        <v>21</v>
      </c>
      <c r="J596" s="39" t="str">
        <f>_xlfn.IFERROR(J556/J562,"")</f>
        <v/>
      </c>
      <c r="K596" s="82" t="s">
        <v>21</v>
      </c>
      <c r="L596" s="39" t="str">
        <f>_xlfn.IFERROR(L556/L562,"")</f>
        <v/>
      </c>
      <c r="M596" s="82" t="s">
        <v>21</v>
      </c>
      <c r="N596" s="82"/>
      <c r="O596" s="82"/>
      <c r="P596" s="82" t="s">
        <v>4</v>
      </c>
      <c r="Q596" s="39">
        <f>_xlfn.IFERROR(Q556/Q562,"")</f>
        <v>0.00766830353903094</v>
      </c>
      <c r="R596" s="82"/>
      <c r="S596" s="39">
        <f>_xlfn.IFERROR(S556/S562,"")</f>
        <v>0.01617063874023024</v>
      </c>
      <c r="T596" s="82"/>
      <c r="U596" s="39">
        <f>_xlfn.IFERROR(U556/U562,"")</f>
        <v>0.18700043373195366</v>
      </c>
      <c r="V596" s="82"/>
      <c r="W596" s="39">
        <f>_xlfn.IFERROR(W556/W562,"")</f>
        <v>0.03667939927400413</v>
      </c>
      <c r="X596" s="82"/>
      <c r="Y596" s="39">
        <f>_xlfn.IFERROR(Y556/Y562,"")</f>
        <v>0.18877990018929616</v>
      </c>
      <c r="Z596" s="82"/>
      <c r="AA596" s="82"/>
      <c r="AB596" s="82"/>
      <c r="AC596" s="82"/>
      <c r="AD596" s="88"/>
    </row>
    <row r="597" spans="1:30" ht="11.25" customHeight="1">
      <c r="A597" s="88"/>
      <c r="B597" s="82"/>
      <c r="C597" s="82"/>
      <c r="D597" s="120"/>
      <c r="E597" s="82"/>
      <c r="F597" s="120"/>
      <c r="G597" s="191"/>
      <c r="H597" s="120"/>
      <c r="I597" s="82"/>
      <c r="J597" s="120"/>
      <c r="K597" s="82"/>
      <c r="L597" s="120"/>
      <c r="M597" s="82"/>
      <c r="N597" s="82"/>
      <c r="O597" s="82"/>
      <c r="P597" s="82"/>
      <c r="Q597" s="120"/>
      <c r="R597" s="82"/>
      <c r="S597" s="120"/>
      <c r="T597" s="191"/>
      <c r="U597" s="120"/>
      <c r="V597" s="82"/>
      <c r="W597" s="120"/>
      <c r="X597" s="82"/>
      <c r="Y597" s="120"/>
      <c r="Z597" s="82"/>
      <c r="AA597" s="82"/>
      <c r="AB597" s="82"/>
      <c r="AC597" s="82"/>
      <c r="AD597" s="88"/>
    </row>
    <row r="598" spans="1:30" ht="11.25" customHeight="1">
      <c r="A598" s="88"/>
      <c r="B598" s="82"/>
      <c r="C598" s="82" t="s">
        <v>5</v>
      </c>
      <c r="D598" s="39" t="str">
        <f>_xlfn.IFERROR(D558/D562,"")</f>
        <v/>
      </c>
      <c r="E598" s="82" t="s">
        <v>21</v>
      </c>
      <c r="F598" s="39" t="str">
        <f>_xlfn.IFERROR(F558/F562,"")</f>
        <v/>
      </c>
      <c r="G598" s="82" t="s">
        <v>21</v>
      </c>
      <c r="H598" s="39" t="str">
        <f>_xlfn.IFERROR(H558/H562,"")</f>
        <v/>
      </c>
      <c r="I598" s="82" t="s">
        <v>21</v>
      </c>
      <c r="J598" s="39" t="str">
        <f>_xlfn.IFERROR(J558/J562,"")</f>
        <v/>
      </c>
      <c r="K598" s="82" t="s">
        <v>21</v>
      </c>
      <c r="L598" s="39" t="str">
        <f>_xlfn.IFERROR(L558/L562,"")</f>
        <v/>
      </c>
      <c r="M598" s="82" t="s">
        <v>21</v>
      </c>
      <c r="N598" s="82"/>
      <c r="O598" s="82"/>
      <c r="P598" s="82" t="s">
        <v>5</v>
      </c>
      <c r="Q598" s="39">
        <f>_xlfn.IFERROR(Q558/Q562,"")</f>
        <v>0.0016933162389027312</v>
      </c>
      <c r="R598" s="82"/>
      <c r="S598" s="39">
        <f>_xlfn.IFERROR(S558/S562,"")</f>
        <v>0.0026951064567050397</v>
      </c>
      <c r="T598" s="82"/>
      <c r="U598" s="39">
        <f>_xlfn.IFERROR(U558/U562,"")</f>
        <v>0.004337319536526427</v>
      </c>
      <c r="V598" s="82"/>
      <c r="W598" s="39">
        <f>_xlfn.IFERROR(W558/W562,"")</f>
        <v>0.00166077487010368</v>
      </c>
      <c r="X598" s="82"/>
      <c r="Y598" s="39">
        <f>_xlfn.IFERROR(Y558/Y562,"")</f>
        <v>0.02650146274307348</v>
      </c>
      <c r="Z598" s="82"/>
      <c r="AA598" s="82"/>
      <c r="AB598" s="82"/>
      <c r="AC598" s="82"/>
      <c r="AD598" s="88"/>
    </row>
    <row r="599" spans="1:30" ht="11.25" customHeight="1">
      <c r="A599" s="88"/>
      <c r="B599" s="82"/>
      <c r="C599" s="82"/>
      <c r="D599" s="120"/>
      <c r="E599" s="82"/>
      <c r="F599" s="120"/>
      <c r="G599" s="191"/>
      <c r="H599" s="120"/>
      <c r="I599" s="82"/>
      <c r="J599" s="120"/>
      <c r="K599" s="82"/>
      <c r="L599" s="120"/>
      <c r="M599" s="82"/>
      <c r="N599" s="82"/>
      <c r="O599" s="82"/>
      <c r="P599" s="82"/>
      <c r="Q599" s="120"/>
      <c r="R599" s="82"/>
      <c r="S599" s="120"/>
      <c r="T599" s="191"/>
      <c r="U599" s="120"/>
      <c r="V599" s="82"/>
      <c r="W599" s="120"/>
      <c r="X599" s="82"/>
      <c r="Y599" s="120"/>
      <c r="Z599" s="82"/>
      <c r="AA599" s="82"/>
      <c r="AB599" s="82"/>
      <c r="AC599" s="82"/>
      <c r="AD599" s="88"/>
    </row>
    <row r="600" spans="1:30" ht="11.25" customHeight="1">
      <c r="A600" s="88"/>
      <c r="B600" s="82"/>
      <c r="C600" s="82" t="s">
        <v>22</v>
      </c>
      <c r="D600" s="39" t="str">
        <f>_xlfn.IFERROR(D560/D562,"")</f>
        <v/>
      </c>
      <c r="E600" s="82" t="s">
        <v>21</v>
      </c>
      <c r="F600" s="39" t="str">
        <f>_xlfn.IFERROR(F560/F562,"")</f>
        <v/>
      </c>
      <c r="G600" s="82" t="s">
        <v>21</v>
      </c>
      <c r="H600" s="39" t="str">
        <f>_xlfn.IFERROR(H560/H562,"")</f>
        <v/>
      </c>
      <c r="I600" s="82" t="s">
        <v>21</v>
      </c>
      <c r="J600" s="39" t="str">
        <f>_xlfn.IFERROR(J560/J562,"")</f>
        <v/>
      </c>
      <c r="K600" s="82" t="s">
        <v>21</v>
      </c>
      <c r="L600" s="39" t="str">
        <f>_xlfn.IFERROR(L560/L562,"")</f>
        <v/>
      </c>
      <c r="M600" s="82" t="s">
        <v>21</v>
      </c>
      <c r="N600" s="82"/>
      <c r="O600" s="82"/>
      <c r="P600" s="82" t="s">
        <v>22</v>
      </c>
      <c r="Q600" s="39">
        <f>_xlfn.IFERROR(Q560/Q562,"")</f>
        <v>0.0004112339437335204</v>
      </c>
      <c r="R600" s="82"/>
      <c r="S600" s="39">
        <f>_xlfn.IFERROR(S560/S562,"")</f>
        <v>0.000654525853771224</v>
      </c>
      <c r="T600" s="82"/>
      <c r="U600" s="39">
        <f>_xlfn.IFERROR(U560/U562,"")</f>
        <v>0.0010533490302992749</v>
      </c>
      <c r="V600" s="82"/>
      <c r="W600" s="39">
        <f>_xlfn.IFERROR(W560/W562,"")</f>
        <v>0.00040333103988232226</v>
      </c>
      <c r="X600" s="82"/>
      <c r="Y600" s="39">
        <f>_xlfn.IFERROR(Y560/Y562,"")</f>
        <v>0.002925486146962657</v>
      </c>
      <c r="Z600" s="82"/>
      <c r="AA600" s="82"/>
      <c r="AB600" s="82"/>
      <c r="AC600" s="82"/>
      <c r="AD600" s="88"/>
    </row>
    <row r="601" spans="1:30" ht="11.25" customHeight="1">
      <c r="A601" s="88"/>
      <c r="B601" s="82"/>
      <c r="C601" s="82"/>
      <c r="D601" s="120"/>
      <c r="E601" s="82"/>
      <c r="F601" s="120"/>
      <c r="G601" s="191"/>
      <c r="H601" s="120"/>
      <c r="I601" s="82"/>
      <c r="J601" s="120"/>
      <c r="K601" s="82"/>
      <c r="L601" s="120"/>
      <c r="M601" s="82"/>
      <c r="N601" s="82"/>
      <c r="O601" s="82"/>
      <c r="P601" s="82"/>
      <c r="Q601" s="120"/>
      <c r="R601" s="82"/>
      <c r="S601" s="120"/>
      <c r="T601" s="191"/>
      <c r="U601" s="120"/>
      <c r="V601" s="82"/>
      <c r="W601" s="120"/>
      <c r="X601" s="82"/>
      <c r="Y601" s="120"/>
      <c r="Z601" s="82"/>
      <c r="AA601" s="82"/>
      <c r="AB601" s="82"/>
      <c r="AC601" s="82"/>
      <c r="AD601" s="88"/>
    </row>
    <row r="602" spans="1:30" ht="11.25" customHeight="1">
      <c r="A602" s="88"/>
      <c r="B602" s="82"/>
      <c r="C602" s="82" t="s">
        <v>31</v>
      </c>
      <c r="D602" s="39" t="str">
        <f>_xlfn.IFERROR((D552+D554+D556+D558+D560)/D562,"")</f>
        <v/>
      </c>
      <c r="E602" s="82" t="s">
        <v>21</v>
      </c>
      <c r="F602" s="39" t="str">
        <f>_xlfn.IFERROR((F552+F554+F556+F558+F560)/F562,"")</f>
        <v/>
      </c>
      <c r="G602" s="82" t="s">
        <v>21</v>
      </c>
      <c r="H602" s="39" t="str">
        <f>_xlfn.IFERROR((H552+H554+H556+H558+H560)/H562,"")</f>
        <v/>
      </c>
      <c r="I602" s="82" t="s">
        <v>21</v>
      </c>
      <c r="J602" s="39" t="str">
        <f>_xlfn.IFERROR((J552+J554+J556+J558+J560)/J562,"")</f>
        <v/>
      </c>
      <c r="K602" s="82" t="s">
        <v>21</v>
      </c>
      <c r="L602" s="39" t="str">
        <f>_xlfn.IFERROR((L552+L554+L556+L558+L560)/L562,"")</f>
        <v/>
      </c>
      <c r="M602" s="82" t="s">
        <v>21</v>
      </c>
      <c r="N602" s="82"/>
      <c r="O602" s="82"/>
      <c r="P602" s="82" t="s">
        <v>31</v>
      </c>
      <c r="Q602" s="39">
        <f>_xlfn.IFERROR((Q552+Q554+Q556+Q558+Q560)/Q562,"")</f>
        <v>1</v>
      </c>
      <c r="R602" s="82"/>
      <c r="S602" s="39">
        <f>_xlfn.IFERROR((S552+S554+S556+S558+S560)/S562,"")</f>
        <v>0.9999999999999998</v>
      </c>
      <c r="T602" s="82"/>
      <c r="U602" s="39">
        <f>_xlfn.IFERROR((U552+U554+U556+U558+U560)/U562,"")</f>
        <v>1</v>
      </c>
      <c r="V602" s="82"/>
      <c r="W602" s="39">
        <f>_xlfn.IFERROR((W552+W554+W556+W558+W560)/W562,"")</f>
        <v>1</v>
      </c>
      <c r="X602" s="82"/>
      <c r="Y602" s="39">
        <f>_xlfn.IFERROR((Y552+Y554+Y556+Y558+Y560)/Y562,"")</f>
        <v>1</v>
      </c>
      <c r="Z602" s="82"/>
      <c r="AA602" s="82"/>
      <c r="AB602" s="82"/>
      <c r="AC602" s="82"/>
      <c r="AD602" s="88"/>
    </row>
    <row r="603" spans="1:30" ht="11.25" customHeight="1">
      <c r="A603" s="88"/>
      <c r="B603" s="82"/>
      <c r="C603" s="82"/>
      <c r="D603" s="82"/>
      <c r="E603" s="82"/>
      <c r="F603" s="82"/>
      <c r="G603" s="82"/>
      <c r="H603" s="82"/>
      <c r="I603" s="82"/>
      <c r="J603" s="82"/>
      <c r="K603" s="82"/>
      <c r="L603" s="82"/>
      <c r="M603" s="82"/>
      <c r="N603" s="82"/>
      <c r="O603" s="82"/>
      <c r="P603" s="82"/>
      <c r="Q603" s="82"/>
      <c r="R603" s="82"/>
      <c r="S603" s="82"/>
      <c r="T603" s="82"/>
      <c r="U603" s="82"/>
      <c r="V603" s="82"/>
      <c r="W603" s="82"/>
      <c r="X603" s="82"/>
      <c r="Y603" s="82"/>
      <c r="Z603" s="82"/>
      <c r="AA603" s="82"/>
      <c r="AB603" s="82"/>
      <c r="AC603" s="82"/>
      <c r="AD603" s="88"/>
    </row>
    <row r="604" spans="1:30" s="120" customFormat="1" ht="11.25" customHeight="1">
      <c r="A604" s="88"/>
      <c r="B604" s="82"/>
      <c r="C604" s="82"/>
      <c r="D604" s="82"/>
      <c r="E604" s="82"/>
      <c r="F604" s="82"/>
      <c r="G604" s="82"/>
      <c r="H604" s="82"/>
      <c r="I604" s="82"/>
      <c r="J604" s="82"/>
      <c r="K604" s="82"/>
      <c r="L604" s="82"/>
      <c r="M604" s="82"/>
      <c r="N604" s="82"/>
      <c r="O604" s="82"/>
      <c r="P604" s="82"/>
      <c r="Q604" s="82"/>
      <c r="R604" s="82"/>
      <c r="S604" s="82"/>
      <c r="T604" s="82"/>
      <c r="U604" s="82"/>
      <c r="V604" s="82"/>
      <c r="W604" s="82"/>
      <c r="X604" s="82"/>
      <c r="Y604" s="82"/>
      <c r="Z604" s="82"/>
      <c r="AA604" s="82"/>
      <c r="AB604" s="82"/>
      <c r="AC604" s="82"/>
      <c r="AD604" s="88"/>
    </row>
    <row r="605" spans="1:30" s="120" customFormat="1" ht="11.25" customHeight="1">
      <c r="A605" s="88"/>
      <c r="B605" s="82"/>
      <c r="C605" s="82"/>
      <c r="D605" s="82"/>
      <c r="E605" s="82"/>
      <c r="F605" s="82"/>
      <c r="G605" s="82"/>
      <c r="H605" s="82"/>
      <c r="I605" s="82"/>
      <c r="J605" s="82"/>
      <c r="K605" s="82"/>
      <c r="L605" s="82"/>
      <c r="M605" s="82"/>
      <c r="N605" s="82"/>
      <c r="O605" s="82"/>
      <c r="P605" s="82"/>
      <c r="Q605" s="82"/>
      <c r="R605" s="82"/>
      <c r="S605" s="82"/>
      <c r="T605" s="82"/>
      <c r="U605" s="82"/>
      <c r="V605" s="82"/>
      <c r="W605" s="82"/>
      <c r="X605" s="82"/>
      <c r="Y605" s="82"/>
      <c r="Z605" s="82"/>
      <c r="AA605" s="82"/>
      <c r="AB605" s="82"/>
      <c r="AC605" s="82"/>
      <c r="AD605" s="88"/>
    </row>
    <row r="606" spans="1:30" s="120" customFormat="1" ht="11.25" customHeight="1">
      <c r="A606" s="88"/>
      <c r="B606" s="82"/>
      <c r="C606" s="82"/>
      <c r="D606" s="82"/>
      <c r="E606" s="82"/>
      <c r="F606" s="82"/>
      <c r="G606" s="82"/>
      <c r="H606" s="82"/>
      <c r="I606" s="82"/>
      <c r="J606" s="82"/>
      <c r="K606" s="82"/>
      <c r="L606" s="82"/>
      <c r="M606" s="82"/>
      <c r="N606" s="82"/>
      <c r="O606" s="82"/>
      <c r="P606" s="82"/>
      <c r="Q606" s="82"/>
      <c r="R606" s="82"/>
      <c r="S606" s="82"/>
      <c r="T606" s="82"/>
      <c r="U606" s="82"/>
      <c r="V606" s="82"/>
      <c r="W606" s="82"/>
      <c r="X606" s="82"/>
      <c r="Y606" s="82"/>
      <c r="Z606" s="82"/>
      <c r="AA606" s="82"/>
      <c r="AB606" s="82"/>
      <c r="AC606" s="82"/>
      <c r="AD606" s="88"/>
    </row>
    <row r="607" spans="1:30" s="120" customFormat="1" ht="11.25" customHeight="1">
      <c r="A607" s="88"/>
      <c r="B607" s="82"/>
      <c r="C607" s="82"/>
      <c r="D607" s="82"/>
      <c r="E607" s="82"/>
      <c r="F607" s="82"/>
      <c r="G607" s="82"/>
      <c r="H607" s="82"/>
      <c r="I607" s="82"/>
      <c r="J607" s="82"/>
      <c r="K607" s="82"/>
      <c r="L607" s="82"/>
      <c r="M607" s="82"/>
      <c r="N607" s="82"/>
      <c r="O607" s="82"/>
      <c r="P607" s="82"/>
      <c r="Q607" s="82"/>
      <c r="R607" s="82"/>
      <c r="S607" s="82"/>
      <c r="T607" s="82"/>
      <c r="U607" s="82"/>
      <c r="V607" s="82"/>
      <c r="W607" s="82"/>
      <c r="X607" s="82"/>
      <c r="Y607" s="82"/>
      <c r="Z607" s="82"/>
      <c r="AA607" s="82"/>
      <c r="AB607" s="82"/>
      <c r="AC607" s="82"/>
      <c r="AD607" s="88"/>
    </row>
    <row r="608" spans="1:30" s="120" customFormat="1" ht="11.25" customHeight="1">
      <c r="A608" s="88"/>
      <c r="B608" s="82"/>
      <c r="C608" s="82"/>
      <c r="D608" s="82"/>
      <c r="E608" s="82"/>
      <c r="F608" s="82"/>
      <c r="G608" s="82"/>
      <c r="H608" s="82"/>
      <c r="I608" s="82"/>
      <c r="J608" s="82"/>
      <c r="K608" s="82"/>
      <c r="L608" s="82"/>
      <c r="M608" s="82"/>
      <c r="N608" s="82"/>
      <c r="O608" s="82"/>
      <c r="P608" s="82"/>
      <c r="Q608" s="82"/>
      <c r="R608" s="82"/>
      <c r="S608" s="82"/>
      <c r="T608" s="82"/>
      <c r="U608" s="82"/>
      <c r="V608" s="82"/>
      <c r="W608" s="82"/>
      <c r="X608" s="82"/>
      <c r="Y608" s="82"/>
      <c r="Z608" s="82"/>
      <c r="AA608" s="82"/>
      <c r="AB608" s="82"/>
      <c r="AC608" s="82"/>
      <c r="AD608" s="88"/>
    </row>
    <row r="609" spans="1:30" s="120" customFormat="1" ht="11.25" customHeight="1">
      <c r="A609" s="88"/>
      <c r="B609" s="82"/>
      <c r="C609" s="82"/>
      <c r="D609" s="82"/>
      <c r="E609" s="82"/>
      <c r="F609" s="82"/>
      <c r="G609" s="82"/>
      <c r="H609" s="82"/>
      <c r="I609" s="82"/>
      <c r="J609" s="82"/>
      <c r="K609" s="82"/>
      <c r="L609" s="82"/>
      <c r="M609" s="82"/>
      <c r="N609" s="82"/>
      <c r="O609" s="82"/>
      <c r="P609" s="82"/>
      <c r="Q609" s="82"/>
      <c r="R609" s="82"/>
      <c r="S609" s="82"/>
      <c r="T609" s="82"/>
      <c r="U609" s="82"/>
      <c r="V609" s="82"/>
      <c r="W609" s="82"/>
      <c r="X609" s="82"/>
      <c r="Y609" s="82"/>
      <c r="Z609" s="82"/>
      <c r="AA609" s="82"/>
      <c r="AB609" s="82"/>
      <c r="AC609" s="82"/>
      <c r="AD609" s="88"/>
    </row>
    <row r="610" spans="1:30" s="120" customFormat="1" ht="11.25" customHeight="1">
      <c r="A610" s="88"/>
      <c r="B610" s="82"/>
      <c r="C610" s="82"/>
      <c r="D610" s="82"/>
      <c r="E610" s="82"/>
      <c r="F610" s="82"/>
      <c r="G610" s="82"/>
      <c r="H610" s="82"/>
      <c r="I610" s="82"/>
      <c r="J610" s="82"/>
      <c r="K610" s="82"/>
      <c r="L610" s="82"/>
      <c r="M610" s="82"/>
      <c r="N610" s="82"/>
      <c r="O610" s="82"/>
      <c r="P610" s="82"/>
      <c r="Q610" s="82"/>
      <c r="R610" s="82"/>
      <c r="S610" s="82"/>
      <c r="T610" s="82"/>
      <c r="U610" s="82"/>
      <c r="V610" s="82"/>
      <c r="W610" s="82"/>
      <c r="X610" s="82"/>
      <c r="Y610" s="82"/>
      <c r="Z610" s="82"/>
      <c r="AA610" s="82"/>
      <c r="AB610" s="82"/>
      <c r="AC610" s="82"/>
      <c r="AD610" s="88"/>
    </row>
    <row r="611" spans="1:30" s="120" customFormat="1" ht="11.25" customHeight="1">
      <c r="A611" s="88"/>
      <c r="B611" s="82"/>
      <c r="C611" s="82"/>
      <c r="D611" s="82"/>
      <c r="E611" s="82"/>
      <c r="F611" s="82"/>
      <c r="G611" s="82"/>
      <c r="H611" s="82"/>
      <c r="I611" s="82"/>
      <c r="J611" s="82"/>
      <c r="K611" s="82"/>
      <c r="L611" s="82"/>
      <c r="M611" s="82"/>
      <c r="N611" s="82"/>
      <c r="O611" s="82"/>
      <c r="P611" s="82"/>
      <c r="Q611" s="82"/>
      <c r="R611" s="82"/>
      <c r="S611" s="82"/>
      <c r="T611" s="82"/>
      <c r="U611" s="82"/>
      <c r="V611" s="82"/>
      <c r="W611" s="82"/>
      <c r="X611" s="82"/>
      <c r="Y611" s="82"/>
      <c r="Z611" s="82"/>
      <c r="AA611" s="82"/>
      <c r="AB611" s="82"/>
      <c r="AC611" s="82"/>
      <c r="AD611" s="88"/>
    </row>
    <row r="612" spans="1:30" s="120" customFormat="1" ht="11.25" customHeight="1">
      <c r="A612" s="88"/>
      <c r="B612" s="82"/>
      <c r="C612" s="82"/>
      <c r="D612" s="82"/>
      <c r="E612" s="82"/>
      <c r="F612" s="82"/>
      <c r="G612" s="82"/>
      <c r="H612" s="82"/>
      <c r="I612" s="82"/>
      <c r="J612" s="82"/>
      <c r="K612" s="82"/>
      <c r="L612" s="82"/>
      <c r="M612" s="82"/>
      <c r="N612" s="82"/>
      <c r="O612" s="82"/>
      <c r="P612" s="82"/>
      <c r="Q612" s="82"/>
      <c r="R612" s="82"/>
      <c r="S612" s="82"/>
      <c r="T612" s="82"/>
      <c r="U612" s="82"/>
      <c r="V612" s="82"/>
      <c r="W612" s="82"/>
      <c r="X612" s="82"/>
      <c r="Y612" s="82"/>
      <c r="Z612" s="82"/>
      <c r="AA612" s="82"/>
      <c r="AB612" s="82"/>
      <c r="AC612" s="82"/>
      <c r="AD612" s="88"/>
    </row>
    <row r="613" spans="1:30" s="120" customFormat="1" ht="11.25" customHeight="1">
      <c r="A613" s="88"/>
      <c r="B613" s="82"/>
      <c r="C613" s="82"/>
      <c r="D613" s="82"/>
      <c r="E613" s="82"/>
      <c r="F613" s="82"/>
      <c r="G613" s="82"/>
      <c r="H613" s="82"/>
      <c r="I613" s="82"/>
      <c r="J613" s="82"/>
      <c r="K613" s="82"/>
      <c r="L613" s="82"/>
      <c r="M613" s="82"/>
      <c r="N613" s="82"/>
      <c r="O613" s="82"/>
      <c r="P613" s="82"/>
      <c r="Q613" s="82"/>
      <c r="R613" s="82"/>
      <c r="S613" s="82"/>
      <c r="T613" s="82"/>
      <c r="U613" s="82"/>
      <c r="V613" s="82"/>
      <c r="W613" s="82"/>
      <c r="X613" s="82"/>
      <c r="Y613" s="82"/>
      <c r="Z613" s="82"/>
      <c r="AA613" s="82"/>
      <c r="AB613" s="82"/>
      <c r="AC613" s="82"/>
      <c r="AD613" s="88"/>
    </row>
    <row r="614" spans="1:30" s="120" customFormat="1" ht="11.25" customHeight="1">
      <c r="A614" s="88"/>
      <c r="B614" s="82"/>
      <c r="C614" s="82"/>
      <c r="D614" s="82"/>
      <c r="E614" s="82"/>
      <c r="F614" s="82"/>
      <c r="G614" s="82"/>
      <c r="H614" s="82"/>
      <c r="I614" s="82"/>
      <c r="J614" s="82"/>
      <c r="K614" s="82"/>
      <c r="L614" s="82"/>
      <c r="M614" s="82"/>
      <c r="N614" s="82"/>
      <c r="O614" s="82"/>
      <c r="P614" s="82"/>
      <c r="Q614" s="82"/>
      <c r="R614" s="82"/>
      <c r="S614" s="82"/>
      <c r="T614" s="82"/>
      <c r="U614" s="82"/>
      <c r="V614" s="82"/>
      <c r="W614" s="82"/>
      <c r="X614" s="82"/>
      <c r="Y614" s="82"/>
      <c r="Z614" s="82"/>
      <c r="AA614" s="82"/>
      <c r="AB614" s="82"/>
      <c r="AC614" s="82"/>
      <c r="AD614" s="88"/>
    </row>
    <row r="615" spans="1:30" s="120" customFormat="1" ht="11.25" customHeight="1">
      <c r="A615" s="88"/>
      <c r="B615" s="82"/>
      <c r="C615" s="82"/>
      <c r="D615" s="82"/>
      <c r="E615" s="82"/>
      <c r="F615" s="82"/>
      <c r="G615" s="82"/>
      <c r="H615" s="82"/>
      <c r="I615" s="82"/>
      <c r="J615" s="82"/>
      <c r="K615" s="82"/>
      <c r="L615" s="82"/>
      <c r="M615" s="82"/>
      <c r="N615" s="82"/>
      <c r="O615" s="82"/>
      <c r="P615" s="82"/>
      <c r="Q615" s="82"/>
      <c r="R615" s="82"/>
      <c r="S615" s="82"/>
      <c r="T615" s="82"/>
      <c r="U615" s="82"/>
      <c r="V615" s="82"/>
      <c r="W615" s="82"/>
      <c r="X615" s="82"/>
      <c r="Y615" s="82"/>
      <c r="Z615" s="82"/>
      <c r="AA615" s="82"/>
      <c r="AB615" s="82"/>
      <c r="AC615" s="82"/>
      <c r="AD615" s="88"/>
    </row>
    <row r="616" spans="1:30" s="120" customFormat="1" ht="11.25" customHeight="1">
      <c r="A616" s="88"/>
      <c r="B616" s="82"/>
      <c r="C616" s="82"/>
      <c r="D616" s="82"/>
      <c r="E616" s="82"/>
      <c r="F616" s="82"/>
      <c r="G616" s="82"/>
      <c r="H616" s="82"/>
      <c r="I616" s="82"/>
      <c r="J616" s="82"/>
      <c r="K616" s="82"/>
      <c r="L616" s="82"/>
      <c r="M616" s="82"/>
      <c r="N616" s="82"/>
      <c r="O616" s="82"/>
      <c r="P616" s="82"/>
      <c r="Q616" s="82"/>
      <c r="R616" s="82"/>
      <c r="S616" s="82"/>
      <c r="T616" s="82"/>
      <c r="U616" s="82"/>
      <c r="V616" s="82"/>
      <c r="W616" s="82"/>
      <c r="X616" s="82"/>
      <c r="Y616" s="82"/>
      <c r="Z616" s="82"/>
      <c r="AA616" s="82"/>
      <c r="AB616" s="82"/>
      <c r="AC616" s="82"/>
      <c r="AD616" s="88"/>
    </row>
    <row r="617" spans="1:30" s="120" customFormat="1" ht="11.25" customHeight="1">
      <c r="A617" s="88"/>
      <c r="B617" s="82"/>
      <c r="C617" s="82"/>
      <c r="D617" s="82"/>
      <c r="E617" s="82"/>
      <c r="F617" s="82"/>
      <c r="G617" s="82"/>
      <c r="H617" s="82"/>
      <c r="I617" s="82"/>
      <c r="J617" s="82"/>
      <c r="K617" s="82"/>
      <c r="L617" s="82"/>
      <c r="M617" s="82"/>
      <c r="N617" s="82"/>
      <c r="O617" s="82"/>
      <c r="P617" s="82"/>
      <c r="Q617" s="82"/>
      <c r="R617" s="82"/>
      <c r="S617" s="82"/>
      <c r="T617" s="82"/>
      <c r="U617" s="82"/>
      <c r="V617" s="82"/>
      <c r="W617" s="82"/>
      <c r="X617" s="82"/>
      <c r="Y617" s="82"/>
      <c r="Z617" s="82"/>
      <c r="AA617" s="82"/>
      <c r="AB617" s="82"/>
      <c r="AC617" s="82"/>
      <c r="AD617" s="88"/>
    </row>
    <row r="618" spans="1:30" s="120" customFormat="1" ht="11.25" customHeight="1">
      <c r="A618" s="88"/>
      <c r="B618" s="82"/>
      <c r="C618" s="82"/>
      <c r="D618" s="82"/>
      <c r="E618" s="82"/>
      <c r="F618" s="82"/>
      <c r="G618" s="82"/>
      <c r="H618" s="82"/>
      <c r="I618" s="82"/>
      <c r="J618" s="82"/>
      <c r="K618" s="82"/>
      <c r="L618" s="82"/>
      <c r="M618" s="82"/>
      <c r="N618" s="82"/>
      <c r="O618" s="82"/>
      <c r="P618" s="82"/>
      <c r="Q618" s="82"/>
      <c r="R618" s="82"/>
      <c r="S618" s="82"/>
      <c r="T618" s="82"/>
      <c r="U618" s="82"/>
      <c r="V618" s="82"/>
      <c r="W618" s="82"/>
      <c r="X618" s="82"/>
      <c r="Y618" s="82"/>
      <c r="Z618" s="82"/>
      <c r="AA618" s="82"/>
      <c r="AB618" s="82"/>
      <c r="AC618" s="82"/>
      <c r="AD618" s="88"/>
    </row>
    <row r="619" spans="1:30" s="120" customFormat="1" ht="11.25" customHeight="1">
      <c r="A619" s="88"/>
      <c r="B619" s="82"/>
      <c r="C619" s="82"/>
      <c r="D619" s="82"/>
      <c r="E619" s="82"/>
      <c r="F619" s="82"/>
      <c r="G619" s="82"/>
      <c r="H619" s="82"/>
      <c r="I619" s="82"/>
      <c r="J619" s="82"/>
      <c r="K619" s="82"/>
      <c r="L619" s="82"/>
      <c r="M619" s="82"/>
      <c r="N619" s="82"/>
      <c r="O619" s="82"/>
      <c r="P619" s="82"/>
      <c r="Q619" s="82"/>
      <c r="R619" s="82"/>
      <c r="S619" s="82"/>
      <c r="T619" s="82"/>
      <c r="U619" s="82"/>
      <c r="V619" s="82"/>
      <c r="W619" s="82"/>
      <c r="X619" s="82"/>
      <c r="Y619" s="82"/>
      <c r="Z619" s="82"/>
      <c r="AA619" s="82"/>
      <c r="AB619" s="82"/>
      <c r="AC619" s="82"/>
      <c r="AD619" s="88"/>
    </row>
    <row r="620" spans="1:30" s="120" customFormat="1" ht="11.25" customHeight="1">
      <c r="A620" s="88"/>
      <c r="B620" s="82"/>
      <c r="C620" s="82"/>
      <c r="D620" s="82"/>
      <c r="E620" s="82"/>
      <c r="F620" s="82"/>
      <c r="G620" s="82"/>
      <c r="H620" s="82"/>
      <c r="I620" s="82"/>
      <c r="J620" s="82"/>
      <c r="K620" s="82"/>
      <c r="L620" s="82"/>
      <c r="M620" s="82"/>
      <c r="N620" s="82"/>
      <c r="O620" s="82"/>
      <c r="P620" s="82"/>
      <c r="Q620" s="82"/>
      <c r="R620" s="82"/>
      <c r="S620" s="82"/>
      <c r="T620" s="82"/>
      <c r="U620" s="82"/>
      <c r="V620" s="82"/>
      <c r="W620" s="82"/>
      <c r="X620" s="82"/>
      <c r="Y620" s="82"/>
      <c r="Z620" s="82"/>
      <c r="AA620" s="82"/>
      <c r="AB620" s="82"/>
      <c r="AC620" s="82"/>
      <c r="AD620" s="88"/>
    </row>
    <row r="621" spans="1:30" s="120" customFormat="1" ht="11.25" customHeight="1">
      <c r="A621" s="88"/>
      <c r="B621" s="82"/>
      <c r="C621" s="82"/>
      <c r="D621" s="82"/>
      <c r="E621" s="82"/>
      <c r="F621" s="82"/>
      <c r="G621" s="82"/>
      <c r="H621" s="82"/>
      <c r="I621" s="82"/>
      <c r="J621" s="82"/>
      <c r="K621" s="82"/>
      <c r="L621" s="82"/>
      <c r="M621" s="82"/>
      <c r="N621" s="82"/>
      <c r="O621" s="82"/>
      <c r="P621" s="82"/>
      <c r="Q621" s="82"/>
      <c r="R621" s="82"/>
      <c r="S621" s="82"/>
      <c r="T621" s="82"/>
      <c r="U621" s="82"/>
      <c r="V621" s="82"/>
      <c r="W621" s="82"/>
      <c r="X621" s="82"/>
      <c r="Y621" s="82"/>
      <c r="Z621" s="82"/>
      <c r="AA621" s="82"/>
      <c r="AB621" s="82"/>
      <c r="AC621" s="82"/>
      <c r="AD621" s="88"/>
    </row>
    <row r="622" spans="1:30" s="120" customFormat="1" ht="11.25" customHeight="1">
      <c r="A622" s="88"/>
      <c r="B622" s="82"/>
      <c r="C622" s="82"/>
      <c r="D622" s="82"/>
      <c r="E622" s="82"/>
      <c r="F622" s="82"/>
      <c r="G622" s="82"/>
      <c r="H622" s="82"/>
      <c r="I622" s="82"/>
      <c r="J622" s="82"/>
      <c r="K622" s="82"/>
      <c r="L622" s="82"/>
      <c r="M622" s="82"/>
      <c r="N622" s="82"/>
      <c r="O622" s="82"/>
      <c r="P622" s="82"/>
      <c r="Q622" s="82"/>
      <c r="R622" s="82"/>
      <c r="S622" s="82"/>
      <c r="T622" s="82"/>
      <c r="U622" s="82"/>
      <c r="V622" s="82"/>
      <c r="W622" s="82"/>
      <c r="X622" s="82"/>
      <c r="Y622" s="82"/>
      <c r="Z622" s="82"/>
      <c r="AA622" s="82"/>
      <c r="AB622" s="82"/>
      <c r="AC622" s="82"/>
      <c r="AD622" s="88"/>
    </row>
    <row r="623" spans="1:30" s="120" customFormat="1" ht="11.25" customHeight="1">
      <c r="A623" s="88"/>
      <c r="B623" s="82"/>
      <c r="C623" s="82"/>
      <c r="D623" s="82"/>
      <c r="E623" s="82"/>
      <c r="F623" s="82"/>
      <c r="G623" s="82"/>
      <c r="H623" s="82"/>
      <c r="I623" s="82"/>
      <c r="J623" s="82"/>
      <c r="K623" s="82"/>
      <c r="L623" s="82"/>
      <c r="M623" s="82"/>
      <c r="N623" s="82"/>
      <c r="O623" s="82"/>
      <c r="P623" s="82"/>
      <c r="Q623" s="82"/>
      <c r="R623" s="82"/>
      <c r="S623" s="82"/>
      <c r="T623" s="82"/>
      <c r="U623" s="82"/>
      <c r="V623" s="82"/>
      <c r="W623" s="82"/>
      <c r="X623" s="82"/>
      <c r="Y623" s="82"/>
      <c r="Z623" s="82"/>
      <c r="AA623" s="82"/>
      <c r="AB623" s="82"/>
      <c r="AC623" s="82"/>
      <c r="AD623" s="88"/>
    </row>
    <row r="624" spans="1:30" s="120" customFormat="1" ht="11.25" customHeight="1">
      <c r="A624" s="88"/>
      <c r="B624" s="82"/>
      <c r="C624" s="82"/>
      <c r="D624" s="82"/>
      <c r="E624" s="82"/>
      <c r="F624" s="82"/>
      <c r="G624" s="82"/>
      <c r="H624" s="82"/>
      <c r="I624" s="82"/>
      <c r="J624" s="82"/>
      <c r="K624" s="82"/>
      <c r="L624" s="82"/>
      <c r="M624" s="82"/>
      <c r="N624" s="82"/>
      <c r="O624" s="82"/>
      <c r="P624" s="82"/>
      <c r="Q624" s="82"/>
      <c r="R624" s="82"/>
      <c r="S624" s="82"/>
      <c r="T624" s="82"/>
      <c r="U624" s="82"/>
      <c r="V624" s="82"/>
      <c r="W624" s="82"/>
      <c r="X624" s="82"/>
      <c r="Y624" s="82"/>
      <c r="Z624" s="82"/>
      <c r="AA624" s="82"/>
      <c r="AB624" s="82"/>
      <c r="AC624" s="82"/>
      <c r="AD624" s="88"/>
    </row>
    <row r="625" spans="1:30" s="120" customFormat="1" ht="11.25" customHeight="1">
      <c r="A625" s="88"/>
      <c r="B625" s="82"/>
      <c r="C625" s="82"/>
      <c r="D625" s="82"/>
      <c r="E625" s="82"/>
      <c r="F625" s="82"/>
      <c r="G625" s="82"/>
      <c r="H625" s="82"/>
      <c r="I625" s="82"/>
      <c r="J625" s="82"/>
      <c r="K625" s="82"/>
      <c r="L625" s="82"/>
      <c r="M625" s="82"/>
      <c r="N625" s="82"/>
      <c r="O625" s="82"/>
      <c r="P625" s="82"/>
      <c r="Q625" s="82"/>
      <c r="R625" s="82"/>
      <c r="S625" s="82"/>
      <c r="T625" s="82"/>
      <c r="U625" s="82"/>
      <c r="V625" s="82"/>
      <c r="W625" s="82"/>
      <c r="X625" s="82"/>
      <c r="Y625" s="82"/>
      <c r="Z625" s="82"/>
      <c r="AA625" s="82"/>
      <c r="AB625" s="82"/>
      <c r="AC625" s="82"/>
      <c r="AD625" s="88"/>
    </row>
    <row r="626" spans="1:30" s="120" customFormat="1" ht="11.25" customHeight="1">
      <c r="A626" s="88"/>
      <c r="B626" s="82"/>
      <c r="C626" s="82"/>
      <c r="D626" s="82"/>
      <c r="E626" s="82"/>
      <c r="F626" s="82"/>
      <c r="G626" s="82"/>
      <c r="H626" s="82"/>
      <c r="I626" s="82"/>
      <c r="J626" s="82"/>
      <c r="K626" s="82"/>
      <c r="L626" s="82"/>
      <c r="M626" s="82"/>
      <c r="N626" s="82"/>
      <c r="O626" s="82"/>
      <c r="P626" s="82"/>
      <c r="Q626" s="82"/>
      <c r="R626" s="82"/>
      <c r="S626" s="82"/>
      <c r="T626" s="82"/>
      <c r="U626" s="82"/>
      <c r="V626" s="82"/>
      <c r="W626" s="82"/>
      <c r="X626" s="82"/>
      <c r="Y626" s="82"/>
      <c r="Z626" s="82"/>
      <c r="AA626" s="82"/>
      <c r="AB626" s="82"/>
      <c r="AC626" s="82"/>
      <c r="AD626" s="88"/>
    </row>
    <row r="627" spans="1:30" s="120" customFormat="1" ht="11.25" customHeight="1">
      <c r="A627" s="88"/>
      <c r="B627" s="82"/>
      <c r="C627" s="82"/>
      <c r="D627" s="82"/>
      <c r="E627" s="82"/>
      <c r="F627" s="82"/>
      <c r="G627" s="82"/>
      <c r="H627" s="82"/>
      <c r="I627" s="82"/>
      <c r="J627" s="82"/>
      <c r="K627" s="82"/>
      <c r="L627" s="82"/>
      <c r="M627" s="82"/>
      <c r="N627" s="82"/>
      <c r="O627" s="82"/>
      <c r="P627" s="82"/>
      <c r="Q627" s="82"/>
      <c r="R627" s="82"/>
      <c r="S627" s="82"/>
      <c r="T627" s="82"/>
      <c r="U627" s="82"/>
      <c r="V627" s="82"/>
      <c r="W627" s="82"/>
      <c r="X627" s="82"/>
      <c r="Y627" s="82"/>
      <c r="Z627" s="82"/>
      <c r="AA627" s="82"/>
      <c r="AB627" s="82"/>
      <c r="AC627" s="82"/>
      <c r="AD627" s="88"/>
    </row>
    <row r="628" spans="1:30" s="120" customFormat="1" ht="11.25" customHeight="1">
      <c r="A628" s="88"/>
      <c r="B628" s="82"/>
      <c r="C628" s="82"/>
      <c r="D628" s="82"/>
      <c r="E628" s="82"/>
      <c r="F628" s="82"/>
      <c r="G628" s="82"/>
      <c r="H628" s="82"/>
      <c r="I628" s="82"/>
      <c r="J628" s="82"/>
      <c r="K628" s="82"/>
      <c r="L628" s="82"/>
      <c r="M628" s="82"/>
      <c r="N628" s="82"/>
      <c r="O628" s="82"/>
      <c r="P628" s="82"/>
      <c r="Q628" s="82"/>
      <c r="R628" s="82"/>
      <c r="S628" s="82"/>
      <c r="T628" s="82"/>
      <c r="U628" s="82"/>
      <c r="V628" s="82"/>
      <c r="W628" s="82"/>
      <c r="X628" s="82"/>
      <c r="Y628" s="82"/>
      <c r="Z628" s="82"/>
      <c r="AA628" s="82"/>
      <c r="AB628" s="82"/>
      <c r="AC628" s="82"/>
      <c r="AD628" s="88"/>
    </row>
    <row r="629" spans="1:30" ht="11.25" customHeight="1">
      <c r="A629" s="88"/>
      <c r="B629" s="82"/>
      <c r="C629" s="82"/>
      <c r="D629" s="82"/>
      <c r="E629" s="82"/>
      <c r="F629" s="82"/>
      <c r="G629" s="82"/>
      <c r="H629" s="82"/>
      <c r="I629" s="82"/>
      <c r="J629" s="82"/>
      <c r="K629" s="82"/>
      <c r="L629" s="82"/>
      <c r="M629" s="82"/>
      <c r="N629" s="82"/>
      <c r="O629" s="82"/>
      <c r="P629" s="82"/>
      <c r="Q629" s="82"/>
      <c r="R629" s="82"/>
      <c r="S629" s="82"/>
      <c r="T629" s="82"/>
      <c r="U629" s="82"/>
      <c r="V629" s="82"/>
      <c r="W629" s="82"/>
      <c r="X629" s="82"/>
      <c r="Y629" s="82"/>
      <c r="Z629" s="82"/>
      <c r="AA629" s="82"/>
      <c r="AB629" s="82"/>
      <c r="AC629" s="82"/>
      <c r="AD629" s="88"/>
    </row>
    <row r="630" spans="1:30" ht="11.25" customHeight="1">
      <c r="A630" s="88"/>
      <c r="B630" s="82"/>
      <c r="C630" s="196" t="s">
        <v>358</v>
      </c>
      <c r="D630" s="191"/>
      <c r="E630" s="191"/>
      <c r="F630" s="191"/>
      <c r="G630" s="191"/>
      <c r="H630" s="191"/>
      <c r="I630" s="191"/>
      <c r="J630" s="191"/>
      <c r="K630" s="191"/>
      <c r="L630" s="191"/>
      <c r="M630" s="191"/>
      <c r="N630" s="210"/>
      <c r="O630" s="82"/>
      <c r="P630" s="196" t="s">
        <v>357</v>
      </c>
      <c r="X630" s="82"/>
      <c r="Y630" s="82"/>
      <c r="Z630" s="82"/>
      <c r="AA630" s="82"/>
      <c r="AB630" s="82"/>
      <c r="AC630" s="82"/>
      <c r="AD630" s="88"/>
    </row>
    <row r="631" spans="1:30" ht="11.25" customHeight="1">
      <c r="A631" s="88"/>
      <c r="B631" s="82"/>
      <c r="C631" s="82"/>
      <c r="D631" s="82" t="s">
        <v>14</v>
      </c>
      <c r="E631" s="82"/>
      <c r="F631" s="82" t="s">
        <v>40</v>
      </c>
      <c r="G631" s="191"/>
      <c r="H631" s="82" t="s">
        <v>41</v>
      </c>
      <c r="I631" s="82"/>
      <c r="J631" s="82" t="s">
        <v>42</v>
      </c>
      <c r="K631" s="82"/>
      <c r="L631" s="82" t="s">
        <v>43</v>
      </c>
      <c r="M631" s="82"/>
      <c r="N631" s="82"/>
      <c r="O631" s="82"/>
      <c r="P631" s="82"/>
      <c r="Q631" s="82" t="s">
        <v>14</v>
      </c>
      <c r="R631" s="82"/>
      <c r="S631" s="82" t="s">
        <v>40</v>
      </c>
      <c r="T631" s="191"/>
      <c r="U631" s="82" t="s">
        <v>41</v>
      </c>
      <c r="V631" s="82"/>
      <c r="W631" s="82" t="s">
        <v>42</v>
      </c>
      <c r="X631" s="82"/>
      <c r="Y631" s="82" t="s">
        <v>43</v>
      </c>
      <c r="Z631" s="82"/>
      <c r="AA631" s="82"/>
      <c r="AB631" s="82"/>
      <c r="AC631" s="82"/>
      <c r="AD631" s="88"/>
    </row>
    <row r="632" spans="1:30" ht="11.25" customHeight="1">
      <c r="A632" s="88"/>
      <c r="B632" s="82"/>
      <c r="C632" s="82" t="s">
        <v>0</v>
      </c>
      <c r="D632" s="69" t="str">
        <f>_xlfn.IFERROR(D552-Q552,"")</f>
        <v/>
      </c>
      <c r="E632" s="82" t="s">
        <v>21</v>
      </c>
      <c r="F632" s="69" t="str">
        <f>_xlfn.IFERROR(F552-S552,"")</f>
        <v/>
      </c>
      <c r="G632" s="82" t="s">
        <v>21</v>
      </c>
      <c r="H632" s="69" t="str">
        <f>_xlfn.IFERROR(H552-U552,"")</f>
        <v/>
      </c>
      <c r="I632" s="82" t="s">
        <v>21</v>
      </c>
      <c r="J632" s="69" t="str">
        <f>_xlfn.IFERROR(J552-W552,"")</f>
        <v/>
      </c>
      <c r="K632" s="82" t="s">
        <v>21</v>
      </c>
      <c r="L632" s="69" t="str">
        <f>_xlfn.IFERROR(L552-Y552,"")</f>
        <v/>
      </c>
      <c r="M632" s="82" t="s">
        <v>21</v>
      </c>
      <c r="N632" s="82"/>
      <c r="O632" s="82"/>
      <c r="P632" s="82" t="s">
        <v>0</v>
      </c>
      <c r="Q632" s="39" t="str">
        <f>_xlfn.IFERROR(D632/Q552,"")</f>
        <v/>
      </c>
      <c r="R632" s="82"/>
      <c r="S632" s="39" t="str">
        <f>_xlfn.IFERROR(F632/S552,"")</f>
        <v/>
      </c>
      <c r="T632" s="82"/>
      <c r="U632" s="39" t="str">
        <f>_xlfn.IFERROR(H632/U552,"")</f>
        <v/>
      </c>
      <c r="V632" s="82"/>
      <c r="W632" s="39" t="str">
        <f>_xlfn.IFERROR(J632/W552,"")</f>
        <v/>
      </c>
      <c r="X632" s="82"/>
      <c r="Y632" s="39" t="str">
        <f>_xlfn.IFERROR(L632/Y552,"")</f>
        <v/>
      </c>
      <c r="Z632" s="82"/>
      <c r="AA632" s="82"/>
      <c r="AB632" s="82"/>
      <c r="AC632" s="82"/>
      <c r="AD632" s="88"/>
    </row>
    <row r="633" spans="1:30" ht="11.25" customHeight="1">
      <c r="A633" s="88"/>
      <c r="B633" s="82"/>
      <c r="C633" s="82"/>
      <c r="D633" s="120"/>
      <c r="E633" s="82"/>
      <c r="F633" s="120"/>
      <c r="G633" s="191"/>
      <c r="H633" s="120"/>
      <c r="I633" s="82"/>
      <c r="J633" s="120"/>
      <c r="K633" s="82"/>
      <c r="L633" s="120"/>
      <c r="M633" s="82"/>
      <c r="N633" s="82"/>
      <c r="O633" s="82"/>
      <c r="P633" s="82"/>
      <c r="Q633" s="120"/>
      <c r="R633" s="82"/>
      <c r="S633" s="120"/>
      <c r="T633" s="191"/>
      <c r="U633" s="120"/>
      <c r="V633" s="82"/>
      <c r="W633" s="120"/>
      <c r="X633" s="82"/>
      <c r="Y633" s="120"/>
      <c r="Z633" s="82"/>
      <c r="AA633" s="82"/>
      <c r="AB633" s="82"/>
      <c r="AC633" s="82"/>
      <c r="AD633" s="88"/>
    </row>
    <row r="634" spans="1:30" ht="11.25" customHeight="1">
      <c r="A634" s="88"/>
      <c r="B634" s="82"/>
      <c r="C634" s="82" t="s">
        <v>3</v>
      </c>
      <c r="D634" s="69" t="str">
        <f>_xlfn.IFERROR(D554-Q554,"")</f>
        <v/>
      </c>
      <c r="E634" s="82" t="s">
        <v>21</v>
      </c>
      <c r="F634" s="69" t="str">
        <f>_xlfn.IFERROR(F554-S554,"")</f>
        <v/>
      </c>
      <c r="G634" s="82" t="s">
        <v>21</v>
      </c>
      <c r="H634" s="69" t="str">
        <f>_xlfn.IFERROR(H554-U554,"")</f>
        <v/>
      </c>
      <c r="I634" s="82" t="s">
        <v>21</v>
      </c>
      <c r="J634" s="69" t="str">
        <f>_xlfn.IFERROR(J554-W554,"")</f>
        <v/>
      </c>
      <c r="K634" s="82" t="s">
        <v>21</v>
      </c>
      <c r="L634" s="69" t="str">
        <f>_xlfn.IFERROR(L554-Y554,"")</f>
        <v/>
      </c>
      <c r="M634" s="82" t="s">
        <v>21</v>
      </c>
      <c r="N634" s="82"/>
      <c r="O634" s="82"/>
      <c r="P634" s="82" t="s">
        <v>3</v>
      </c>
      <c r="Q634" s="39" t="str">
        <f>_xlfn.IFERROR(D634/Q554,"")</f>
        <v/>
      </c>
      <c r="R634" s="82"/>
      <c r="S634" s="39" t="str">
        <f>_xlfn.IFERROR(F634/S554,"")</f>
        <v/>
      </c>
      <c r="T634" s="82"/>
      <c r="U634" s="39" t="str">
        <f>_xlfn.IFERROR(H634/U554,"")</f>
        <v/>
      </c>
      <c r="V634" s="82"/>
      <c r="W634" s="39" t="str">
        <f>_xlfn.IFERROR(J634/W554,"")</f>
        <v/>
      </c>
      <c r="X634" s="82"/>
      <c r="Y634" s="39" t="str">
        <f>_xlfn.IFERROR(L634/Y554,"")</f>
        <v/>
      </c>
      <c r="Z634" s="82"/>
      <c r="AA634" s="82"/>
      <c r="AB634" s="82"/>
      <c r="AC634" s="82"/>
      <c r="AD634" s="88"/>
    </row>
    <row r="635" spans="1:30" ht="11.25" customHeight="1">
      <c r="A635" s="88"/>
      <c r="B635" s="82"/>
      <c r="C635" s="82"/>
      <c r="D635" s="120"/>
      <c r="E635" s="82"/>
      <c r="F635" s="120"/>
      <c r="G635" s="191"/>
      <c r="H635" s="120"/>
      <c r="I635" s="82"/>
      <c r="J635" s="120"/>
      <c r="K635" s="82"/>
      <c r="L635" s="120"/>
      <c r="M635" s="82"/>
      <c r="N635" s="82"/>
      <c r="O635" s="82"/>
      <c r="P635" s="82"/>
      <c r="Q635" s="120"/>
      <c r="R635" s="82"/>
      <c r="S635" s="120"/>
      <c r="T635" s="191"/>
      <c r="U635" s="120"/>
      <c r="V635" s="82"/>
      <c r="W635" s="120"/>
      <c r="X635" s="82"/>
      <c r="Y635" s="120"/>
      <c r="Z635" s="82"/>
      <c r="AA635" s="82"/>
      <c r="AB635" s="82"/>
      <c r="AC635" s="82"/>
      <c r="AD635" s="88"/>
    </row>
    <row r="636" spans="1:30" ht="11.25" customHeight="1">
      <c r="A636" s="88"/>
      <c r="B636" s="82"/>
      <c r="C636" s="82" t="s">
        <v>4</v>
      </c>
      <c r="D636" s="69" t="str">
        <f>_xlfn.IFERROR(D556-Q556,"")</f>
        <v/>
      </c>
      <c r="E636" s="82" t="s">
        <v>21</v>
      </c>
      <c r="F636" s="69" t="str">
        <f>_xlfn.IFERROR(F556-S556,"")</f>
        <v/>
      </c>
      <c r="G636" s="82" t="s">
        <v>21</v>
      </c>
      <c r="H636" s="69" t="str">
        <f>_xlfn.IFERROR(H556-U556,"")</f>
        <v/>
      </c>
      <c r="I636" s="82" t="s">
        <v>21</v>
      </c>
      <c r="J636" s="69" t="str">
        <f>_xlfn.IFERROR(J556-W556,"")</f>
        <v/>
      </c>
      <c r="K636" s="82" t="s">
        <v>21</v>
      </c>
      <c r="L636" s="69" t="str">
        <f>_xlfn.IFERROR(L556-Y556,"")</f>
        <v/>
      </c>
      <c r="M636" s="82" t="s">
        <v>21</v>
      </c>
      <c r="N636" s="82"/>
      <c r="O636" s="82"/>
      <c r="P636" s="82" t="s">
        <v>4</v>
      </c>
      <c r="Q636" s="39" t="str">
        <f>_xlfn.IFERROR(D636/Q556,"")</f>
        <v/>
      </c>
      <c r="R636" s="82"/>
      <c r="S636" s="39" t="str">
        <f>_xlfn.IFERROR(F636/S556,"")</f>
        <v/>
      </c>
      <c r="T636" s="82"/>
      <c r="U636" s="39" t="str">
        <f>_xlfn.IFERROR(H636/U556,"")</f>
        <v/>
      </c>
      <c r="V636" s="82"/>
      <c r="W636" s="39" t="str">
        <f>_xlfn.IFERROR(J636/W556,"")</f>
        <v/>
      </c>
      <c r="X636" s="82"/>
      <c r="Y636" s="39" t="str">
        <f>_xlfn.IFERROR(L636/Y556,"")</f>
        <v/>
      </c>
      <c r="Z636" s="82"/>
      <c r="AA636" s="82"/>
      <c r="AB636" s="82"/>
      <c r="AC636" s="82"/>
      <c r="AD636" s="88"/>
    </row>
    <row r="637" spans="1:30" ht="11.25" customHeight="1">
      <c r="A637" s="88"/>
      <c r="B637" s="82"/>
      <c r="C637" s="82"/>
      <c r="D637" s="120"/>
      <c r="E637" s="82"/>
      <c r="F637" s="120"/>
      <c r="G637" s="191"/>
      <c r="H637" s="120"/>
      <c r="I637" s="82"/>
      <c r="J637" s="120"/>
      <c r="K637" s="82"/>
      <c r="L637" s="120"/>
      <c r="M637" s="82"/>
      <c r="N637" s="82"/>
      <c r="O637" s="82"/>
      <c r="P637" s="82"/>
      <c r="Q637" s="120"/>
      <c r="R637" s="82"/>
      <c r="S637" s="120"/>
      <c r="T637" s="191"/>
      <c r="U637" s="120"/>
      <c r="V637" s="82"/>
      <c r="W637" s="120"/>
      <c r="X637" s="82"/>
      <c r="Y637" s="120"/>
      <c r="Z637" s="82"/>
      <c r="AA637" s="82"/>
      <c r="AB637" s="82"/>
      <c r="AC637" s="82"/>
      <c r="AD637" s="88"/>
    </row>
    <row r="638" spans="1:30" ht="11.25" customHeight="1">
      <c r="A638" s="88"/>
      <c r="B638" s="82"/>
      <c r="C638" s="82" t="s">
        <v>5</v>
      </c>
      <c r="D638" s="69" t="str">
        <f>_xlfn.IFERROR(D558-Q558,"")</f>
        <v/>
      </c>
      <c r="E638" s="82" t="s">
        <v>21</v>
      </c>
      <c r="F638" s="69" t="str">
        <f>_xlfn.IFERROR(F558-S558,"")</f>
        <v/>
      </c>
      <c r="G638" s="82" t="s">
        <v>21</v>
      </c>
      <c r="H638" s="69" t="str">
        <f>_xlfn.IFERROR(H558-U558,"")</f>
        <v/>
      </c>
      <c r="I638" s="82" t="s">
        <v>21</v>
      </c>
      <c r="J638" s="69" t="str">
        <f>_xlfn.IFERROR(J558-W558,"")</f>
        <v/>
      </c>
      <c r="K638" s="82" t="s">
        <v>21</v>
      </c>
      <c r="L638" s="69" t="str">
        <f>_xlfn.IFERROR(L558-Y558,"")</f>
        <v/>
      </c>
      <c r="M638" s="82" t="s">
        <v>21</v>
      </c>
      <c r="N638" s="82"/>
      <c r="O638" s="82"/>
      <c r="P638" s="82" t="s">
        <v>5</v>
      </c>
      <c r="Q638" s="39" t="str">
        <f>_xlfn.IFERROR(D638/Q558,"")</f>
        <v/>
      </c>
      <c r="R638" s="82"/>
      <c r="S638" s="39" t="str">
        <f>_xlfn.IFERROR(F638/S558,"")</f>
        <v/>
      </c>
      <c r="T638" s="82"/>
      <c r="U638" s="39" t="str">
        <f>_xlfn.IFERROR(H638/U558,"")</f>
        <v/>
      </c>
      <c r="V638" s="82"/>
      <c r="W638" s="39" t="str">
        <f>_xlfn.IFERROR(J638/W558,"")</f>
        <v/>
      </c>
      <c r="X638" s="82"/>
      <c r="Y638" s="39" t="str">
        <f>_xlfn.IFERROR(L638/Y558,"")</f>
        <v/>
      </c>
      <c r="Z638" s="82"/>
      <c r="AA638" s="82"/>
      <c r="AB638" s="82"/>
      <c r="AC638" s="82"/>
      <c r="AD638" s="88"/>
    </row>
    <row r="639" spans="1:30" ht="11.25" customHeight="1">
      <c r="A639" s="88"/>
      <c r="B639" s="82"/>
      <c r="C639" s="82"/>
      <c r="D639" s="120"/>
      <c r="E639" s="82"/>
      <c r="F639" s="120"/>
      <c r="G639" s="191"/>
      <c r="H639" s="120"/>
      <c r="I639" s="82"/>
      <c r="J639" s="120"/>
      <c r="K639" s="82"/>
      <c r="L639" s="120"/>
      <c r="M639" s="82"/>
      <c r="N639" s="82"/>
      <c r="O639" s="82"/>
      <c r="P639" s="82"/>
      <c r="Q639" s="120"/>
      <c r="R639" s="82"/>
      <c r="S639" s="120"/>
      <c r="T639" s="191"/>
      <c r="U639" s="120"/>
      <c r="V639" s="82"/>
      <c r="W639" s="120"/>
      <c r="X639" s="82"/>
      <c r="Y639" s="120"/>
      <c r="Z639" s="82"/>
      <c r="AA639" s="82"/>
      <c r="AB639" s="82"/>
      <c r="AC639" s="82"/>
      <c r="AD639" s="88"/>
    </row>
    <row r="640" spans="1:30" ht="11.25" customHeight="1">
      <c r="A640" s="88"/>
      <c r="B640" s="82"/>
      <c r="C640" s="82" t="s">
        <v>22</v>
      </c>
      <c r="D640" s="69" t="str">
        <f>_xlfn.IFERROR(D560-Q560,"")</f>
        <v/>
      </c>
      <c r="E640" s="82" t="s">
        <v>21</v>
      </c>
      <c r="F640" s="69" t="str">
        <f>_xlfn.IFERROR(F560-S560,"")</f>
        <v/>
      </c>
      <c r="G640" s="82" t="s">
        <v>21</v>
      </c>
      <c r="H640" s="69" t="str">
        <f>_xlfn.IFERROR(H560-U560,"")</f>
        <v/>
      </c>
      <c r="I640" s="82" t="s">
        <v>21</v>
      </c>
      <c r="J640" s="69" t="str">
        <f>_xlfn.IFERROR(J560-W560,"")</f>
        <v/>
      </c>
      <c r="K640" s="82" t="s">
        <v>21</v>
      </c>
      <c r="L640" s="69" t="str">
        <f>_xlfn.IFERROR(L560-Y560,"")</f>
        <v/>
      </c>
      <c r="M640" s="82" t="s">
        <v>21</v>
      </c>
      <c r="N640" s="82"/>
      <c r="O640" s="82"/>
      <c r="P640" s="82" t="s">
        <v>22</v>
      </c>
      <c r="Q640" s="39" t="str">
        <f>_xlfn.IFERROR(D640/Q560,"")</f>
        <v/>
      </c>
      <c r="R640" s="82"/>
      <c r="S640" s="39" t="str">
        <f>_xlfn.IFERROR(F640/S560,"")</f>
        <v/>
      </c>
      <c r="T640" s="82"/>
      <c r="U640" s="39" t="str">
        <f>_xlfn.IFERROR(H640/U560,"")</f>
        <v/>
      </c>
      <c r="V640" s="82"/>
      <c r="W640" s="39" t="str">
        <f>_xlfn.IFERROR(J640/W560,"")</f>
        <v/>
      </c>
      <c r="X640" s="82"/>
      <c r="Y640" s="39" t="str">
        <f>_xlfn.IFERROR(L640/Y560,"")</f>
        <v/>
      </c>
      <c r="Z640" s="82"/>
      <c r="AA640" s="82"/>
      <c r="AB640" s="82"/>
      <c r="AC640" s="82"/>
      <c r="AD640" s="88"/>
    </row>
    <row r="641" spans="1:30" ht="11.25" customHeight="1">
      <c r="A641" s="88"/>
      <c r="B641" s="82"/>
      <c r="C641" s="82"/>
      <c r="D641" s="120"/>
      <c r="E641" s="82"/>
      <c r="F641" s="120"/>
      <c r="G641" s="191"/>
      <c r="H641" s="120"/>
      <c r="I641" s="82"/>
      <c r="J641" s="120"/>
      <c r="K641" s="82"/>
      <c r="L641" s="120"/>
      <c r="M641" s="82"/>
      <c r="N641" s="82"/>
      <c r="O641" s="82"/>
      <c r="P641" s="82"/>
      <c r="Q641" s="120"/>
      <c r="R641" s="82"/>
      <c r="S641" s="120"/>
      <c r="T641" s="191"/>
      <c r="U641" s="120"/>
      <c r="V641" s="82"/>
      <c r="W641" s="120"/>
      <c r="X641" s="82"/>
      <c r="Y641" s="120"/>
      <c r="Z641" s="82"/>
      <c r="AA641" s="82"/>
      <c r="AB641" s="82"/>
      <c r="AC641" s="82"/>
      <c r="AD641" s="88"/>
    </row>
    <row r="642" spans="1:30" ht="11.25" customHeight="1">
      <c r="A642" s="88"/>
      <c r="B642" s="82"/>
      <c r="C642" s="82" t="s">
        <v>31</v>
      </c>
      <c r="D642" s="69" t="str">
        <f>_xlfn.IFERROR(D562-Q562,"")</f>
        <v/>
      </c>
      <c r="E642" s="82" t="s">
        <v>21</v>
      </c>
      <c r="F642" s="69" t="str">
        <f>_xlfn.IFERROR(F562-S562,"")</f>
        <v/>
      </c>
      <c r="G642" s="82" t="s">
        <v>21</v>
      </c>
      <c r="H642" s="69" t="str">
        <f>_xlfn.IFERROR(H562-U562,"")</f>
        <v/>
      </c>
      <c r="I642" s="82" t="s">
        <v>21</v>
      </c>
      <c r="J642" s="69" t="str">
        <f>_xlfn.IFERROR(J562-W562,"")</f>
        <v/>
      </c>
      <c r="K642" s="82" t="s">
        <v>21</v>
      </c>
      <c r="L642" s="69" t="str">
        <f>_xlfn.IFERROR(L562-Y562,"")</f>
        <v/>
      </c>
      <c r="M642" s="82" t="s">
        <v>21</v>
      </c>
      <c r="N642" s="82"/>
      <c r="O642" s="82"/>
      <c r="P642" s="82" t="s">
        <v>31</v>
      </c>
      <c r="Q642" s="39" t="str">
        <f>_xlfn.IFERROR(D642/Q562,"")</f>
        <v/>
      </c>
      <c r="R642" s="82"/>
      <c r="S642" s="39" t="str">
        <f>_xlfn.IFERROR(F642/S562,"")</f>
        <v/>
      </c>
      <c r="T642" s="82"/>
      <c r="U642" s="39" t="str">
        <f>_xlfn.IFERROR(H642/U562,"")</f>
        <v/>
      </c>
      <c r="V642" s="82"/>
      <c r="W642" s="39" t="str">
        <f>_xlfn.IFERROR(J642/W562,"")</f>
        <v/>
      </c>
      <c r="X642" s="82"/>
      <c r="Y642" s="39" t="str">
        <f>_xlfn.IFERROR(L642/Y562,"")</f>
        <v/>
      </c>
      <c r="Z642" s="82"/>
      <c r="AA642" s="82"/>
      <c r="AB642" s="82"/>
      <c r="AC642" s="82"/>
      <c r="AD642" s="88"/>
    </row>
    <row r="643" spans="1:30" ht="11.25" customHeight="1">
      <c r="A643" s="88"/>
      <c r="B643" s="82"/>
      <c r="C643" s="82"/>
      <c r="D643" s="82"/>
      <c r="E643" s="82"/>
      <c r="F643" s="82"/>
      <c r="G643" s="82"/>
      <c r="H643" s="82"/>
      <c r="I643" s="82"/>
      <c r="J643" s="82"/>
      <c r="K643" s="82"/>
      <c r="L643" s="82"/>
      <c r="M643" s="82"/>
      <c r="N643" s="82"/>
      <c r="O643" s="82"/>
      <c r="P643" s="82"/>
      <c r="Q643" s="82"/>
      <c r="R643" s="82"/>
      <c r="S643" s="82"/>
      <c r="T643" s="82"/>
      <c r="U643" s="82"/>
      <c r="V643" s="82"/>
      <c r="W643" s="82"/>
      <c r="X643" s="82"/>
      <c r="Y643" s="82"/>
      <c r="Z643" s="82"/>
      <c r="AA643" s="82"/>
      <c r="AB643" s="82"/>
      <c r="AC643" s="82"/>
      <c r="AD643" s="88"/>
    </row>
    <row r="644" spans="1:30" ht="11.25" customHeight="1">
      <c r="A644" s="88"/>
      <c r="B644" s="82"/>
      <c r="C644" s="82"/>
      <c r="D644" s="82"/>
      <c r="E644" s="82"/>
      <c r="F644" s="82"/>
      <c r="G644" s="82"/>
      <c r="H644" s="82"/>
      <c r="I644" s="82"/>
      <c r="J644" s="82"/>
      <c r="K644" s="82"/>
      <c r="L644" s="82"/>
      <c r="M644" s="82"/>
      <c r="N644" s="82"/>
      <c r="O644" s="82"/>
      <c r="P644" s="82"/>
      <c r="Q644" s="82"/>
      <c r="R644" s="82"/>
      <c r="S644" s="82"/>
      <c r="T644" s="82"/>
      <c r="U644" s="82"/>
      <c r="V644" s="82"/>
      <c r="W644" s="82"/>
      <c r="X644" s="82"/>
      <c r="Y644" s="82"/>
      <c r="Z644" s="82"/>
      <c r="AA644" s="82"/>
      <c r="AB644" s="82"/>
      <c r="AC644" s="82"/>
      <c r="AD644" s="88"/>
    </row>
    <row r="645" spans="1:30" ht="11.25" customHeight="1">
      <c r="A645" s="88"/>
      <c r="B645" s="82"/>
      <c r="C645" s="230" t="s">
        <v>329</v>
      </c>
      <c r="D645" s="230"/>
      <c r="E645" s="197"/>
      <c r="F645" s="197"/>
      <c r="G645" s="197"/>
      <c r="H645" s="197"/>
      <c r="I645" s="197"/>
      <c r="J645" s="82"/>
      <c r="K645" s="82"/>
      <c r="L645" s="82"/>
      <c r="M645" s="82"/>
      <c r="N645" s="82"/>
      <c r="O645" s="82"/>
      <c r="P645" s="82"/>
      <c r="Q645" s="82"/>
      <c r="R645" s="82"/>
      <c r="S645" s="82"/>
      <c r="T645" s="82"/>
      <c r="U645" s="82"/>
      <c r="V645" s="82"/>
      <c r="W645" s="82"/>
      <c r="X645" s="82"/>
      <c r="Y645" s="82"/>
      <c r="Z645" s="82"/>
      <c r="AA645" s="82"/>
      <c r="AB645" s="82"/>
      <c r="AC645" s="82"/>
      <c r="AD645" s="88"/>
    </row>
    <row r="646" spans="1:30" ht="11.25" customHeight="1" thickBot="1">
      <c r="A646" s="88"/>
      <c r="B646" s="82"/>
      <c r="C646" s="262"/>
      <c r="D646" s="262"/>
      <c r="E646" s="197"/>
      <c r="F646" s="197"/>
      <c r="G646" s="197"/>
      <c r="H646" s="197"/>
      <c r="I646" s="197"/>
      <c r="J646" s="82"/>
      <c r="K646" s="82"/>
      <c r="L646" s="82"/>
      <c r="M646" s="82"/>
      <c r="N646" s="82"/>
      <c r="O646" s="82"/>
      <c r="P646" s="82"/>
      <c r="Q646" s="82"/>
      <c r="R646" s="82"/>
      <c r="S646" s="82"/>
      <c r="T646" s="82"/>
      <c r="U646" s="82"/>
      <c r="V646" s="82"/>
      <c r="W646" s="82"/>
      <c r="X646" s="82"/>
      <c r="Y646" s="82"/>
      <c r="Z646" s="82"/>
      <c r="AA646" s="82"/>
      <c r="AB646" s="82"/>
      <c r="AC646" s="82"/>
      <c r="AD646" s="88"/>
    </row>
    <row r="647" spans="1:30" ht="11.25" customHeight="1" thickTop="1">
      <c r="A647" s="88"/>
      <c r="B647" s="82"/>
      <c r="C647" s="82"/>
      <c r="D647" s="82"/>
      <c r="E647" s="197"/>
      <c r="F647" s="197"/>
      <c r="G647" s="197"/>
      <c r="H647" s="197"/>
      <c r="I647" s="197"/>
      <c r="J647" s="82"/>
      <c r="K647" s="82"/>
      <c r="L647" s="82"/>
      <c r="M647" s="82"/>
      <c r="N647" s="82"/>
      <c r="O647" s="82"/>
      <c r="P647" s="82"/>
      <c r="Q647" s="82"/>
      <c r="R647" s="82"/>
      <c r="S647" s="82"/>
      <c r="T647" s="82"/>
      <c r="U647" s="82"/>
      <c r="V647" s="82"/>
      <c r="W647" s="82"/>
      <c r="X647" s="82"/>
      <c r="Y647" s="82"/>
      <c r="Z647" s="82"/>
      <c r="AA647" s="82"/>
      <c r="AB647" s="82"/>
      <c r="AC647" s="82"/>
      <c r="AD647" s="88"/>
    </row>
    <row r="648" spans="1:30" s="120" customFormat="1" ht="11.25" customHeight="1">
      <c r="A648" s="88"/>
      <c r="B648" s="82"/>
      <c r="C648" s="82"/>
      <c r="D648" s="82"/>
      <c r="E648" s="82"/>
      <c r="F648" s="82"/>
      <c r="G648" s="82"/>
      <c r="H648" s="82"/>
      <c r="I648" s="82"/>
      <c r="J648" s="82"/>
      <c r="K648" s="82"/>
      <c r="L648" s="82"/>
      <c r="M648" s="82"/>
      <c r="N648" s="82"/>
      <c r="O648" s="82"/>
      <c r="P648" s="82"/>
      <c r="Q648" s="82"/>
      <c r="R648" s="82"/>
      <c r="S648" s="82"/>
      <c r="T648" s="82"/>
      <c r="U648" s="82"/>
      <c r="V648" s="82"/>
      <c r="W648" s="82"/>
      <c r="X648" s="82"/>
      <c r="Y648" s="82"/>
      <c r="Z648" s="82"/>
      <c r="AA648" s="82"/>
      <c r="AB648" s="82"/>
      <c r="AC648" s="82"/>
      <c r="AD648" s="88"/>
    </row>
    <row r="649" spans="1:30" ht="11.25" customHeight="1">
      <c r="A649" s="88"/>
      <c r="B649" s="82"/>
      <c r="C649" s="196" t="s">
        <v>328</v>
      </c>
      <c r="D649" s="82"/>
      <c r="E649" s="82"/>
      <c r="F649" s="82"/>
      <c r="G649" s="82"/>
      <c r="H649" s="82"/>
      <c r="I649" s="82"/>
      <c r="J649" s="82"/>
      <c r="K649" s="82"/>
      <c r="L649" s="82"/>
      <c r="M649" s="82"/>
      <c r="N649" s="82"/>
      <c r="O649" s="82"/>
      <c r="P649" s="196" t="s">
        <v>330</v>
      </c>
      <c r="Q649" s="82"/>
      <c r="R649" s="82"/>
      <c r="S649" s="82"/>
      <c r="T649" s="82"/>
      <c r="U649" s="82"/>
      <c r="V649" s="82"/>
      <c r="W649" s="82"/>
      <c r="X649" s="82"/>
      <c r="Y649" s="82"/>
      <c r="Z649" s="82"/>
      <c r="AA649" s="82"/>
      <c r="AB649" s="82"/>
      <c r="AC649" s="82"/>
      <c r="AD649" s="88"/>
    </row>
    <row r="650" spans="1:30" ht="11.25" customHeight="1">
      <c r="A650" s="88"/>
      <c r="B650" s="82"/>
      <c r="C650" s="82"/>
      <c r="D650" s="82" t="s">
        <v>14</v>
      </c>
      <c r="E650" s="82"/>
      <c r="F650" s="82" t="s">
        <v>40</v>
      </c>
      <c r="G650" s="82"/>
      <c r="H650" s="82" t="s">
        <v>41</v>
      </c>
      <c r="I650" s="82"/>
      <c r="J650" s="82" t="s">
        <v>42</v>
      </c>
      <c r="K650" s="82"/>
      <c r="L650" s="82" t="s">
        <v>43</v>
      </c>
      <c r="M650" s="82"/>
      <c r="N650" s="82"/>
      <c r="O650" s="82"/>
      <c r="P650" s="82"/>
      <c r="Q650" s="82" t="s">
        <v>14</v>
      </c>
      <c r="R650" s="82"/>
      <c r="S650" s="82" t="s">
        <v>40</v>
      </c>
      <c r="T650" s="82"/>
      <c r="U650" s="82" t="s">
        <v>41</v>
      </c>
      <c r="V650" s="82"/>
      <c r="W650" s="82" t="s">
        <v>42</v>
      </c>
      <c r="X650" s="82"/>
      <c r="Y650" s="82" t="s">
        <v>43</v>
      </c>
      <c r="Z650" s="82"/>
      <c r="AA650" s="82"/>
      <c r="AB650" s="82"/>
      <c r="AC650" s="82"/>
      <c r="AD650" s="88"/>
    </row>
    <row r="651" spans="1:30" ht="11.25" customHeight="1">
      <c r="A651" s="88"/>
      <c r="B651" s="82"/>
      <c r="C651" s="82" t="s">
        <v>7</v>
      </c>
      <c r="D651" s="21" t="str">
        <f>UTDATA!D678</f>
        <v/>
      </c>
      <c r="E651" s="82" t="s">
        <v>21</v>
      </c>
      <c r="F651" s="21" t="str">
        <f>UTDATA!F678</f>
        <v/>
      </c>
      <c r="G651" s="82" t="s">
        <v>21</v>
      </c>
      <c r="H651" s="21" t="str">
        <f>UTDATA!H678</f>
        <v/>
      </c>
      <c r="I651" s="82" t="s">
        <v>21</v>
      </c>
      <c r="J651" s="21" t="str">
        <f>UTDATA!J678</f>
        <v/>
      </c>
      <c r="K651" s="82" t="s">
        <v>21</v>
      </c>
      <c r="L651" s="21" t="str">
        <f>UTDATA!L678</f>
        <v/>
      </c>
      <c r="M651" s="82" t="s">
        <v>21</v>
      </c>
      <c r="N651" s="82"/>
      <c r="O651" s="82"/>
      <c r="P651" s="82" t="s">
        <v>7</v>
      </c>
      <c r="Q651" s="69">
        <f>'Oljeforbruk- UT'!C5</f>
        <v>3568.3</v>
      </c>
      <c r="R651" s="82" t="s">
        <v>21</v>
      </c>
      <c r="S651" s="69">
        <f>'Oljeforbruk- UT'!L5</f>
        <v>1804.9</v>
      </c>
      <c r="T651" s="82" t="s">
        <v>21</v>
      </c>
      <c r="U651" s="69">
        <f>'Oljeforbruk- UT'!U5</f>
        <v>602.7</v>
      </c>
      <c r="V651" s="82" t="s">
        <v>21</v>
      </c>
      <c r="W651" s="69">
        <f>'Oljeforbruk- UT'!AD5</f>
        <v>3601.3</v>
      </c>
      <c r="X651" s="82" t="s">
        <v>21</v>
      </c>
      <c r="Y651" s="69">
        <f>'Oljeforbruk- UT'!AM5</f>
        <v>0</v>
      </c>
      <c r="Z651" s="82" t="s">
        <v>21</v>
      </c>
      <c r="AA651" s="82"/>
      <c r="AB651" s="82"/>
      <c r="AC651" s="82"/>
      <c r="AD651" s="88"/>
    </row>
    <row r="652" spans="1:30" ht="11.25" customHeight="1">
      <c r="A652" s="88"/>
      <c r="B652" s="82"/>
      <c r="C652" s="82"/>
      <c r="D652" s="120"/>
      <c r="E652" s="82"/>
      <c r="F652" s="120"/>
      <c r="G652" s="82"/>
      <c r="H652" s="120"/>
      <c r="I652" s="82"/>
      <c r="J652" s="120"/>
      <c r="K652" s="82"/>
      <c r="L652" s="120"/>
      <c r="M652" s="82"/>
      <c r="N652" s="82"/>
      <c r="O652" s="82"/>
      <c r="P652" s="82"/>
      <c r="Q652" s="120"/>
      <c r="R652" s="82"/>
      <c r="S652" s="120"/>
      <c r="T652" s="82"/>
      <c r="U652" s="120"/>
      <c r="V652" s="82"/>
      <c r="W652" s="120"/>
      <c r="X652" s="82"/>
      <c r="Y652" s="120"/>
      <c r="Z652" s="82"/>
      <c r="AA652" s="82"/>
      <c r="AB652" s="82"/>
      <c r="AC652" s="82"/>
      <c r="AD652" s="88"/>
    </row>
    <row r="653" spans="1:30" ht="11.25" customHeight="1">
      <c r="A653" s="88"/>
      <c r="B653" s="82"/>
      <c r="C653" s="82" t="s">
        <v>8</v>
      </c>
      <c r="D653" s="21" t="str">
        <f>UTDATA!D680</f>
        <v/>
      </c>
      <c r="E653" s="82" t="s">
        <v>21</v>
      </c>
      <c r="F653" s="21" t="str">
        <f>UTDATA!F680</f>
        <v/>
      </c>
      <c r="G653" s="82" t="s">
        <v>21</v>
      </c>
      <c r="H653" s="21" t="str">
        <f>UTDATA!H680</f>
        <v/>
      </c>
      <c r="I653" s="82" t="s">
        <v>21</v>
      </c>
      <c r="J653" s="21" t="str">
        <f>UTDATA!J680</f>
        <v/>
      </c>
      <c r="K653" s="82" t="s">
        <v>21</v>
      </c>
      <c r="L653" s="21" t="str">
        <f>UTDATA!L680</f>
        <v/>
      </c>
      <c r="M653" s="82" t="s">
        <v>21</v>
      </c>
      <c r="N653" s="82"/>
      <c r="O653" s="82"/>
      <c r="P653" s="82" t="s">
        <v>8</v>
      </c>
      <c r="Q653" s="69">
        <f>'Oljeforbruk- UT'!D5</f>
        <v>32.3</v>
      </c>
      <c r="R653" s="82" t="s">
        <v>21</v>
      </c>
      <c r="S653" s="69">
        <f>'Oljeforbruk- UT'!M5</f>
        <v>64</v>
      </c>
      <c r="T653" s="82" t="s">
        <v>21</v>
      </c>
      <c r="U653" s="69">
        <f>'Oljeforbruk- UT'!V5</f>
        <v>74.5</v>
      </c>
      <c r="V653" s="82" t="s">
        <v>21</v>
      </c>
      <c r="W653" s="69">
        <f>'Oljeforbruk- UT'!AE5</f>
        <v>51.3</v>
      </c>
      <c r="X653" s="82" t="s">
        <v>21</v>
      </c>
      <c r="Y653" s="69">
        <f>'Oljeforbruk- UT'!AN5</f>
        <v>20.8</v>
      </c>
      <c r="Z653" s="82" t="s">
        <v>21</v>
      </c>
      <c r="AA653" s="82"/>
      <c r="AB653" s="82"/>
      <c r="AC653" s="82"/>
      <c r="AD653" s="88"/>
    </row>
    <row r="654" spans="1:30" ht="11.25" customHeight="1">
      <c r="A654" s="88"/>
      <c r="B654" s="82"/>
      <c r="C654" s="82"/>
      <c r="D654" s="120"/>
      <c r="E654" s="82"/>
      <c r="F654" s="120"/>
      <c r="G654" s="82"/>
      <c r="H654" s="120"/>
      <c r="I654" s="82"/>
      <c r="J654" s="120"/>
      <c r="K654" s="82"/>
      <c r="L654" s="120"/>
      <c r="M654" s="82"/>
      <c r="N654" s="82"/>
      <c r="O654" s="82"/>
      <c r="P654" s="82"/>
      <c r="Q654" s="120"/>
      <c r="R654" s="82"/>
      <c r="S654" s="120"/>
      <c r="T654" s="82"/>
      <c r="U654" s="120"/>
      <c r="V654" s="82"/>
      <c r="W654" s="120"/>
      <c r="X654" s="82"/>
      <c r="Y654" s="120"/>
      <c r="Z654" s="82"/>
      <c r="AA654" s="82"/>
      <c r="AB654" s="82"/>
      <c r="AC654" s="82"/>
      <c r="AD654" s="88"/>
    </row>
    <row r="655" spans="1:30" ht="11.25" customHeight="1">
      <c r="A655" s="88"/>
      <c r="B655" s="82"/>
      <c r="C655" s="82" t="s">
        <v>9</v>
      </c>
      <c r="D655" s="21" t="str">
        <f>UTDATA!D682</f>
        <v/>
      </c>
      <c r="E655" s="82" t="s">
        <v>21</v>
      </c>
      <c r="F655" s="21" t="str">
        <f>UTDATA!F682</f>
        <v/>
      </c>
      <c r="G655" s="82" t="s">
        <v>21</v>
      </c>
      <c r="H655" s="21" t="str">
        <f>UTDATA!H682</f>
        <v/>
      </c>
      <c r="I655" s="82" t="s">
        <v>21</v>
      </c>
      <c r="J655" s="21" t="str">
        <f>UTDATA!J682</f>
        <v/>
      </c>
      <c r="K655" s="82" t="s">
        <v>21</v>
      </c>
      <c r="L655" s="21" t="str">
        <f>UTDATA!L682</f>
        <v/>
      </c>
      <c r="M655" s="82" t="s">
        <v>21</v>
      </c>
      <c r="N655" s="82"/>
      <c r="O655" s="82"/>
      <c r="P655" s="82" t="s">
        <v>9</v>
      </c>
      <c r="Q655" s="69">
        <f>'Oljeforbruk- UT'!E5</f>
        <v>24.9</v>
      </c>
      <c r="R655" s="82" t="s">
        <v>21</v>
      </c>
      <c r="S655" s="69">
        <f>'Oljeforbruk- UT'!N5</f>
        <v>41.1</v>
      </c>
      <c r="T655" s="82" t="s">
        <v>21</v>
      </c>
      <c r="U655" s="69">
        <f>'Oljeforbruk- UT'!W5</f>
        <v>45.8</v>
      </c>
      <c r="V655" s="82" t="s">
        <v>21</v>
      </c>
      <c r="W655" s="69">
        <f>'Oljeforbruk- UT'!AF5</f>
        <v>24.9</v>
      </c>
      <c r="X655" s="82" t="s">
        <v>21</v>
      </c>
      <c r="Y655" s="69">
        <f>'Oljeforbruk- UT'!AO5</f>
        <v>48.6</v>
      </c>
      <c r="Z655" s="82" t="s">
        <v>21</v>
      </c>
      <c r="AA655" s="82"/>
      <c r="AB655" s="82"/>
      <c r="AC655" s="82"/>
      <c r="AD655" s="88"/>
    </row>
    <row r="656" spans="1:30" ht="11.25" customHeight="1">
      <c r="A656" s="88"/>
      <c r="B656" s="82"/>
      <c r="C656" s="82"/>
      <c r="D656" s="120"/>
      <c r="E656" s="82"/>
      <c r="F656" s="120"/>
      <c r="G656" s="82"/>
      <c r="H656" s="120"/>
      <c r="I656" s="82"/>
      <c r="J656" s="120"/>
      <c r="K656" s="82"/>
      <c r="L656" s="120"/>
      <c r="M656" s="82"/>
      <c r="N656" s="82"/>
      <c r="O656" s="82"/>
      <c r="P656" s="82"/>
      <c r="Q656" s="120"/>
      <c r="R656" s="82"/>
      <c r="S656" s="120"/>
      <c r="T656" s="82"/>
      <c r="U656" s="120"/>
      <c r="V656" s="82"/>
      <c r="W656" s="120"/>
      <c r="X656" s="82"/>
      <c r="Y656" s="120"/>
      <c r="Z656" s="82"/>
      <c r="AA656" s="82"/>
      <c r="AB656" s="82"/>
      <c r="AC656" s="82"/>
      <c r="AD656" s="88"/>
    </row>
    <row r="657" spans="1:30" ht="11.25" customHeight="1">
      <c r="A657" s="88"/>
      <c r="B657" s="82"/>
      <c r="C657" s="82" t="s">
        <v>11</v>
      </c>
      <c r="D657" s="21" t="str">
        <f>UTDATA!D684</f>
        <v/>
      </c>
      <c r="E657" s="82" t="s">
        <v>21</v>
      </c>
      <c r="F657" s="21" t="str">
        <f>UTDATA!F684</f>
        <v/>
      </c>
      <c r="G657" s="82" t="s">
        <v>21</v>
      </c>
      <c r="H657" s="21" t="str">
        <f>UTDATA!H684</f>
        <v/>
      </c>
      <c r="I657" s="82" t="s">
        <v>21</v>
      </c>
      <c r="J657" s="21" t="str">
        <f>UTDATA!J684</f>
        <v/>
      </c>
      <c r="K657" s="82" t="s">
        <v>21</v>
      </c>
      <c r="L657" s="21" t="str">
        <f>UTDATA!L684</f>
        <v/>
      </c>
      <c r="M657" s="82" t="s">
        <v>21</v>
      </c>
      <c r="N657" s="82"/>
      <c r="O657" s="82"/>
      <c r="P657" s="82" t="s">
        <v>11</v>
      </c>
      <c r="Q657" s="69">
        <f>'Oljeforbruk- UT'!G5</f>
        <v>254.4</v>
      </c>
      <c r="R657" s="82" t="s">
        <v>21</v>
      </c>
      <c r="S657" s="69">
        <f>'Oljeforbruk- UT'!P5</f>
        <v>290.5</v>
      </c>
      <c r="T657" s="82" t="s">
        <v>21</v>
      </c>
      <c r="U657" s="69">
        <f>'Oljeforbruk- UT'!Y5</f>
        <v>428.4</v>
      </c>
      <c r="V657" s="82" t="s">
        <v>21</v>
      </c>
      <c r="W657" s="69">
        <f>'Oljeforbruk- UT'!AH5</f>
        <v>270.3</v>
      </c>
      <c r="X657" s="82" t="s">
        <v>21</v>
      </c>
      <c r="Y657" s="69">
        <f>'Oljeforbruk- UT'!AQ5</f>
        <v>237.2</v>
      </c>
      <c r="Z657" s="82" t="s">
        <v>21</v>
      </c>
      <c r="AA657" s="82"/>
      <c r="AB657" s="82"/>
      <c r="AC657" s="82"/>
      <c r="AD657" s="88"/>
    </row>
    <row r="658" spans="1:30" ht="11.25" customHeight="1">
      <c r="A658" s="88"/>
      <c r="B658" s="82"/>
      <c r="C658" s="82"/>
      <c r="D658" s="120"/>
      <c r="E658" s="82"/>
      <c r="F658" s="120"/>
      <c r="G658" s="82"/>
      <c r="H658" s="120"/>
      <c r="I658" s="82"/>
      <c r="J658" s="120"/>
      <c r="K658" s="82"/>
      <c r="L658" s="120"/>
      <c r="M658" s="82"/>
      <c r="N658" s="82"/>
      <c r="O658" s="82"/>
      <c r="P658" s="82"/>
      <c r="Q658" s="120"/>
      <c r="R658" s="82"/>
      <c r="S658" s="120"/>
      <c r="T658" s="82"/>
      <c r="U658" s="120"/>
      <c r="V658" s="82"/>
      <c r="W658" s="120"/>
      <c r="X658" s="82"/>
      <c r="Y658" s="120"/>
      <c r="Z658" s="82"/>
      <c r="AA658" s="82"/>
      <c r="AB658" s="82"/>
      <c r="AC658" s="82"/>
      <c r="AD658" s="88"/>
    </row>
    <row r="659" spans="1:30" ht="11.25" customHeight="1">
      <c r="A659" s="88"/>
      <c r="B659" s="82"/>
      <c r="C659" s="82" t="s">
        <v>10</v>
      </c>
      <c r="D659" s="21" t="str">
        <f>UTDATA!D686</f>
        <v/>
      </c>
      <c r="E659" s="82" t="s">
        <v>21</v>
      </c>
      <c r="F659" s="21" t="str">
        <f>UTDATA!F686</f>
        <v/>
      </c>
      <c r="G659" s="82" t="s">
        <v>21</v>
      </c>
      <c r="H659" s="21" t="str">
        <f>UTDATA!H686</f>
        <v/>
      </c>
      <c r="I659" s="82" t="s">
        <v>21</v>
      </c>
      <c r="J659" s="21" t="str">
        <f>UTDATA!J686</f>
        <v/>
      </c>
      <c r="K659" s="82" t="s">
        <v>21</v>
      </c>
      <c r="L659" s="21" t="str">
        <f>UTDATA!L686</f>
        <v/>
      </c>
      <c r="M659" s="82" t="s">
        <v>21</v>
      </c>
      <c r="N659" s="82"/>
      <c r="O659" s="82"/>
      <c r="P659" s="82" t="s">
        <v>10</v>
      </c>
      <c r="Q659" s="69">
        <f>'Oljeforbruk- UT'!F5</f>
        <v>50.5</v>
      </c>
      <c r="R659" s="82" t="s">
        <v>21</v>
      </c>
      <c r="S659" s="69">
        <f>'Oljeforbruk- UT'!O5</f>
        <v>53.4</v>
      </c>
      <c r="T659" s="82" t="s">
        <v>21</v>
      </c>
      <c r="U659" s="69">
        <f>'Oljeforbruk- UT'!X5</f>
        <v>68.2</v>
      </c>
      <c r="V659" s="82" t="s">
        <v>21</v>
      </c>
      <c r="W659" s="69">
        <f>'Oljeforbruk- UT'!AG5</f>
        <v>52.4</v>
      </c>
      <c r="X659" s="82" t="s">
        <v>21</v>
      </c>
      <c r="Y659" s="69">
        <f>'Oljeforbruk- UT'!AP5</f>
        <v>54.2</v>
      </c>
      <c r="Z659" s="82" t="s">
        <v>21</v>
      </c>
      <c r="AA659" s="82"/>
      <c r="AB659" s="82"/>
      <c r="AC659" s="82"/>
      <c r="AD659" s="88"/>
    </row>
    <row r="660" spans="1:30" ht="11.25" customHeight="1">
      <c r="A660" s="88"/>
      <c r="B660" s="82"/>
      <c r="C660" s="82"/>
      <c r="D660" s="120"/>
      <c r="E660" s="82"/>
      <c r="F660" s="120"/>
      <c r="G660" s="82"/>
      <c r="H660" s="120"/>
      <c r="I660" s="82"/>
      <c r="J660" s="120"/>
      <c r="K660" s="82"/>
      <c r="L660" s="120"/>
      <c r="M660" s="82"/>
      <c r="N660" s="82"/>
      <c r="O660" s="82"/>
      <c r="P660" s="82"/>
      <c r="Q660" s="120"/>
      <c r="R660" s="82"/>
      <c r="S660" s="120"/>
      <c r="T660" s="82"/>
      <c r="U660" s="120"/>
      <c r="V660" s="82"/>
      <c r="W660" s="120"/>
      <c r="X660" s="82"/>
      <c r="Y660" s="120"/>
      <c r="Z660" s="82"/>
      <c r="AA660" s="82"/>
      <c r="AB660" s="82"/>
      <c r="AC660" s="82"/>
      <c r="AD660" s="88"/>
    </row>
    <row r="661" spans="1:30" ht="11.25" customHeight="1">
      <c r="A661" s="88"/>
      <c r="B661" s="82"/>
      <c r="C661" s="82" t="s">
        <v>12</v>
      </c>
      <c r="D661" s="21" t="str">
        <f>UTDATA!D688</f>
        <v/>
      </c>
      <c r="E661" s="82" t="s">
        <v>21</v>
      </c>
      <c r="F661" s="21" t="str">
        <f>UTDATA!F688</f>
        <v/>
      </c>
      <c r="G661" s="82" t="s">
        <v>21</v>
      </c>
      <c r="H661" s="21" t="str">
        <f>UTDATA!H688</f>
        <v/>
      </c>
      <c r="I661" s="82" t="s">
        <v>21</v>
      </c>
      <c r="J661" s="21" t="str">
        <f>UTDATA!J688</f>
        <v/>
      </c>
      <c r="K661" s="82" t="s">
        <v>21</v>
      </c>
      <c r="L661" s="21" t="str">
        <f>UTDATA!L688</f>
        <v/>
      </c>
      <c r="M661" s="82" t="s">
        <v>21</v>
      </c>
      <c r="N661" s="82"/>
      <c r="O661" s="82"/>
      <c r="P661" s="82" t="s">
        <v>12</v>
      </c>
      <c r="Q661" s="69">
        <f>'Oljeforbruk- UT'!H5</f>
        <v>14.4</v>
      </c>
      <c r="R661" s="82" t="s">
        <v>21</v>
      </c>
      <c r="S661" s="69">
        <f>'Oljeforbruk- UT'!Q5</f>
        <v>153.4</v>
      </c>
      <c r="T661" s="82" t="s">
        <v>21</v>
      </c>
      <c r="U661" s="69">
        <f>'Oljeforbruk- UT'!Z5</f>
        <v>208.7</v>
      </c>
      <c r="V661" s="82" t="s">
        <v>21</v>
      </c>
      <c r="W661" s="69">
        <f>'Oljeforbruk- UT'!AI5</f>
        <v>33.3</v>
      </c>
      <c r="X661" s="82" t="s">
        <v>21</v>
      </c>
      <c r="Y661" s="69">
        <f>'Oljeforbruk- UT'!AR5</f>
        <v>88.8</v>
      </c>
      <c r="Z661" s="82" t="s">
        <v>21</v>
      </c>
      <c r="AA661" s="82"/>
      <c r="AB661" s="82"/>
      <c r="AC661" s="82"/>
      <c r="AD661" s="88"/>
    </row>
    <row r="662" spans="1:30" ht="11.25" customHeight="1">
      <c r="A662" s="88"/>
      <c r="B662" s="82"/>
      <c r="C662" s="82"/>
      <c r="D662" s="120"/>
      <c r="E662" s="82"/>
      <c r="F662" s="120"/>
      <c r="G662" s="82"/>
      <c r="H662" s="120"/>
      <c r="I662" s="82"/>
      <c r="J662" s="120"/>
      <c r="K662" s="82"/>
      <c r="L662" s="120"/>
      <c r="M662" s="82"/>
      <c r="N662" s="82"/>
      <c r="O662" s="82"/>
      <c r="P662" s="82"/>
      <c r="Q662" s="120"/>
      <c r="R662" s="82"/>
      <c r="S662" s="120"/>
      <c r="T662" s="82"/>
      <c r="U662" s="120"/>
      <c r="V662" s="82"/>
      <c r="W662" s="120"/>
      <c r="X662" s="82"/>
      <c r="Y662" s="120"/>
      <c r="Z662" s="82"/>
      <c r="AA662" s="82"/>
      <c r="AB662" s="82"/>
      <c r="AC662" s="82"/>
      <c r="AD662" s="88"/>
    </row>
    <row r="663" spans="1:30" ht="11.25" customHeight="1">
      <c r="A663" s="88"/>
      <c r="B663" s="82"/>
      <c r="C663" s="82" t="s">
        <v>13</v>
      </c>
      <c r="D663" s="21" t="str">
        <f>UTDATA!D690</f>
        <v/>
      </c>
      <c r="E663" s="82" t="s">
        <v>21</v>
      </c>
      <c r="F663" s="21" t="str">
        <f>UTDATA!F690</f>
        <v/>
      </c>
      <c r="G663" s="82" t="s">
        <v>21</v>
      </c>
      <c r="H663" s="21" t="str">
        <f>UTDATA!H690</f>
        <v/>
      </c>
      <c r="I663" s="82" t="s">
        <v>21</v>
      </c>
      <c r="J663" s="21" t="str">
        <f>UTDATA!J690</f>
        <v/>
      </c>
      <c r="K663" s="82" t="s">
        <v>21</v>
      </c>
      <c r="L663" s="21" t="str">
        <f>UTDATA!L690</f>
        <v/>
      </c>
      <c r="M663" s="82" t="s">
        <v>21</v>
      </c>
      <c r="N663" s="82"/>
      <c r="O663" s="82"/>
      <c r="P663" s="82" t="s">
        <v>13</v>
      </c>
      <c r="Q663" s="69">
        <f>'Oljeforbruk- UT'!I5</f>
        <v>151.2</v>
      </c>
      <c r="R663" s="82" t="s">
        <v>21</v>
      </c>
      <c r="S663" s="69">
        <f>'Oljeforbruk- UT'!R5</f>
        <v>184.1</v>
      </c>
      <c r="T663" s="82" t="s">
        <v>21</v>
      </c>
      <c r="U663" s="69">
        <f>'Oljeforbruk- UT'!AA5</f>
        <v>190.9</v>
      </c>
      <c r="V663" s="82" t="s">
        <v>21</v>
      </c>
      <c r="W663" s="69">
        <f>'Oljeforbruk- UT'!AJ5</f>
        <v>163.1</v>
      </c>
      <c r="X663" s="82" t="s">
        <v>21</v>
      </c>
      <c r="Y663" s="69">
        <f>'Oljeforbruk- UT'!AS5</f>
        <v>109.1</v>
      </c>
      <c r="Z663" s="82" t="s">
        <v>21</v>
      </c>
      <c r="AA663" s="82"/>
      <c r="AB663" s="82"/>
      <c r="AC663" s="82"/>
      <c r="AD663" s="88"/>
    </row>
    <row r="664" spans="1:30" ht="11.25" customHeight="1">
      <c r="A664" s="88"/>
      <c r="B664" s="82"/>
      <c r="C664" s="82"/>
      <c r="D664" s="120"/>
      <c r="E664" s="82"/>
      <c r="F664" s="120"/>
      <c r="G664" s="82"/>
      <c r="H664" s="120"/>
      <c r="I664" s="82"/>
      <c r="J664" s="120"/>
      <c r="K664" s="82"/>
      <c r="L664" s="120"/>
      <c r="M664" s="82"/>
      <c r="N664" s="82"/>
      <c r="O664" s="82"/>
      <c r="P664" s="82"/>
      <c r="Q664" s="120"/>
      <c r="R664" s="82"/>
      <c r="S664" s="120"/>
      <c r="T664" s="82"/>
      <c r="U664" s="120"/>
      <c r="V664" s="82"/>
      <c r="W664" s="120"/>
      <c r="X664" s="82"/>
      <c r="Y664" s="120"/>
      <c r="Z664" s="82"/>
      <c r="AA664" s="82"/>
      <c r="AB664" s="82"/>
      <c r="AC664" s="82"/>
      <c r="AD664" s="88"/>
    </row>
    <row r="665" spans="1:30" ht="11.25" customHeight="1">
      <c r="A665" s="88"/>
      <c r="B665" s="82"/>
      <c r="C665" s="82" t="s">
        <v>31</v>
      </c>
      <c r="D665" s="21" t="str">
        <f>UTDATA!D692</f>
        <v/>
      </c>
      <c r="E665" s="82" t="s">
        <v>21</v>
      </c>
      <c r="F665" s="21" t="str">
        <f>UTDATA!F692</f>
        <v/>
      </c>
      <c r="G665" s="82" t="s">
        <v>21</v>
      </c>
      <c r="H665" s="21" t="str">
        <f>UTDATA!H692</f>
        <v/>
      </c>
      <c r="I665" s="82" t="s">
        <v>21</v>
      </c>
      <c r="J665" s="21" t="str">
        <f>UTDATA!J692</f>
        <v/>
      </c>
      <c r="K665" s="82" t="s">
        <v>21</v>
      </c>
      <c r="L665" s="21" t="str">
        <f>UTDATA!L692</f>
        <v/>
      </c>
      <c r="M665" s="82" t="s">
        <v>21</v>
      </c>
      <c r="N665" s="82"/>
      <c r="O665" s="82"/>
      <c r="P665" s="82" t="s">
        <v>31</v>
      </c>
      <c r="Q665" s="69">
        <f>'Oljeforbruk- UT'!J5</f>
        <v>4096</v>
      </c>
      <c r="R665" s="82" t="s">
        <v>21</v>
      </c>
      <c r="S665" s="69">
        <f>'Oljeforbruk- UT'!S5</f>
        <v>2591.4</v>
      </c>
      <c r="T665" s="82" t="s">
        <v>21</v>
      </c>
      <c r="U665" s="69">
        <f>'Oljeforbruk- UT'!AB5</f>
        <v>1619.2</v>
      </c>
      <c r="V665" s="82" t="s">
        <v>21</v>
      </c>
      <c r="W665" s="69">
        <f>'Oljeforbruk- UT'!AK5</f>
        <v>4196.6</v>
      </c>
      <c r="X665" s="82" t="s">
        <v>21</v>
      </c>
      <c r="Y665" s="69">
        <f>'Oljeforbruk- UT'!AT5</f>
        <v>558.7</v>
      </c>
      <c r="Z665" s="82" t="s">
        <v>21</v>
      </c>
      <c r="AA665" s="82"/>
      <c r="AB665" s="82"/>
      <c r="AC665" s="82"/>
      <c r="AD665" s="88"/>
    </row>
    <row r="666" spans="1:30" ht="11.25" customHeight="1">
      <c r="A666" s="88"/>
      <c r="B666" s="82"/>
      <c r="C666" s="82"/>
      <c r="D666" s="82"/>
      <c r="E666" s="82"/>
      <c r="F666" s="82"/>
      <c r="G666" s="82"/>
      <c r="H666" s="82"/>
      <c r="I666" s="82"/>
      <c r="J666" s="82"/>
      <c r="K666" s="82"/>
      <c r="L666" s="82"/>
      <c r="M666" s="82"/>
      <c r="N666" s="82"/>
      <c r="O666" s="82"/>
      <c r="P666" s="82"/>
      <c r="Q666" s="82"/>
      <c r="R666" s="82"/>
      <c r="S666" s="82"/>
      <c r="T666" s="82"/>
      <c r="U666" s="82"/>
      <c r="V666" s="82"/>
      <c r="W666" s="82"/>
      <c r="X666" s="82"/>
      <c r="Y666" s="82"/>
      <c r="Z666" s="82"/>
      <c r="AA666" s="82"/>
      <c r="AB666" s="82"/>
      <c r="AC666" s="82"/>
      <c r="AD666" s="88"/>
    </row>
    <row r="667" spans="1:30" ht="11.25" customHeight="1">
      <c r="A667" s="88"/>
      <c r="B667" s="82"/>
      <c r="C667" s="82"/>
      <c r="D667" s="82"/>
      <c r="E667" s="82"/>
      <c r="F667" s="82"/>
      <c r="G667" s="82"/>
      <c r="H667" s="82"/>
      <c r="I667" s="82"/>
      <c r="J667" s="82"/>
      <c r="K667" s="82"/>
      <c r="L667" s="82"/>
      <c r="M667" s="82"/>
      <c r="N667" s="82"/>
      <c r="O667" s="82"/>
      <c r="P667" s="82"/>
      <c r="Q667" s="82"/>
      <c r="R667" s="82"/>
      <c r="S667" s="82"/>
      <c r="T667" s="82"/>
      <c r="U667" s="82"/>
      <c r="V667" s="82"/>
      <c r="W667" s="82"/>
      <c r="X667" s="82"/>
      <c r="Y667" s="82"/>
      <c r="Z667" s="82"/>
      <c r="AA667" s="82"/>
      <c r="AB667" s="82"/>
      <c r="AC667" s="82"/>
      <c r="AD667" s="88"/>
    </row>
    <row r="668" spans="1:30" ht="11.25" customHeight="1">
      <c r="A668" s="88"/>
      <c r="B668" s="82"/>
      <c r="C668" s="82"/>
      <c r="D668" s="82"/>
      <c r="E668" s="82"/>
      <c r="F668" s="82"/>
      <c r="G668" s="82"/>
      <c r="H668" s="82"/>
      <c r="I668" s="82"/>
      <c r="J668" s="82"/>
      <c r="K668" s="82"/>
      <c r="L668" s="82"/>
      <c r="M668" s="82"/>
      <c r="N668" s="82"/>
      <c r="O668" s="82"/>
      <c r="P668" s="82"/>
      <c r="Q668" s="82"/>
      <c r="R668" s="82"/>
      <c r="S668" s="82"/>
      <c r="T668" s="82"/>
      <c r="U668" s="82"/>
      <c r="V668" s="82"/>
      <c r="W668" s="82"/>
      <c r="X668" s="82"/>
      <c r="Y668" s="82"/>
      <c r="Z668" s="82"/>
      <c r="AA668" s="82"/>
      <c r="AB668" s="82"/>
      <c r="AC668" s="82"/>
      <c r="AD668" s="88"/>
    </row>
    <row r="669" spans="1:30" ht="11.25" customHeight="1">
      <c r="A669" s="88"/>
      <c r="B669" s="82"/>
      <c r="C669" s="82"/>
      <c r="D669" s="82"/>
      <c r="E669" s="82"/>
      <c r="F669" s="82"/>
      <c r="G669" s="82"/>
      <c r="H669" s="82"/>
      <c r="I669" s="82"/>
      <c r="J669" s="82"/>
      <c r="K669" s="82"/>
      <c r="L669" s="82"/>
      <c r="M669" s="82"/>
      <c r="N669" s="82"/>
      <c r="O669" s="82"/>
      <c r="P669" s="82"/>
      <c r="Q669" s="82"/>
      <c r="R669" s="82"/>
      <c r="S669" s="82"/>
      <c r="T669" s="82"/>
      <c r="U669" s="82"/>
      <c r="V669" s="82"/>
      <c r="W669" s="82"/>
      <c r="X669" s="82"/>
      <c r="Y669" s="82"/>
      <c r="Z669" s="82"/>
      <c r="AA669" s="82"/>
      <c r="AB669" s="82"/>
      <c r="AC669" s="82"/>
      <c r="AD669" s="88"/>
    </row>
    <row r="670" spans="1:30" ht="11.25" customHeight="1">
      <c r="A670" s="88"/>
      <c r="B670" s="82"/>
      <c r="C670" s="82"/>
      <c r="D670" s="82"/>
      <c r="E670" s="82"/>
      <c r="F670" s="82"/>
      <c r="G670" s="82"/>
      <c r="H670" s="82"/>
      <c r="I670" s="82"/>
      <c r="J670" s="82"/>
      <c r="K670" s="82"/>
      <c r="L670" s="82"/>
      <c r="M670" s="82"/>
      <c r="N670" s="82"/>
      <c r="O670" s="82"/>
      <c r="P670" s="82"/>
      <c r="Q670" s="82"/>
      <c r="R670" s="82"/>
      <c r="S670" s="82"/>
      <c r="T670" s="82"/>
      <c r="U670" s="82"/>
      <c r="V670" s="82"/>
      <c r="W670" s="82"/>
      <c r="X670" s="82"/>
      <c r="Y670" s="82"/>
      <c r="Z670" s="82"/>
      <c r="AA670" s="82"/>
      <c r="AB670" s="82"/>
      <c r="AC670" s="82"/>
      <c r="AD670" s="88"/>
    </row>
    <row r="671" spans="1:30" ht="11.25" customHeight="1">
      <c r="A671" s="88"/>
      <c r="B671" s="82"/>
      <c r="C671" s="82"/>
      <c r="D671" s="82"/>
      <c r="E671" s="82"/>
      <c r="F671" s="82"/>
      <c r="G671" s="82"/>
      <c r="H671" s="82"/>
      <c r="I671" s="82"/>
      <c r="J671" s="82"/>
      <c r="K671" s="82"/>
      <c r="L671" s="82"/>
      <c r="M671" s="82"/>
      <c r="N671" s="82"/>
      <c r="O671" s="82"/>
      <c r="P671" s="82"/>
      <c r="Q671" s="82"/>
      <c r="R671" s="82"/>
      <c r="S671" s="82"/>
      <c r="T671" s="82"/>
      <c r="U671" s="82"/>
      <c r="V671" s="82"/>
      <c r="W671" s="82"/>
      <c r="X671" s="82"/>
      <c r="Y671" s="82"/>
      <c r="Z671" s="82"/>
      <c r="AA671" s="82"/>
      <c r="AB671" s="82"/>
      <c r="AC671" s="82"/>
      <c r="AD671" s="88"/>
    </row>
    <row r="672" spans="1:30" ht="11.25" customHeight="1">
      <c r="A672" s="88"/>
      <c r="B672" s="82"/>
      <c r="C672" s="82"/>
      <c r="D672" s="82"/>
      <c r="E672" s="82"/>
      <c r="F672" s="82"/>
      <c r="G672" s="82"/>
      <c r="H672" s="82"/>
      <c r="I672" s="82"/>
      <c r="J672" s="82"/>
      <c r="K672" s="82"/>
      <c r="L672" s="82"/>
      <c r="M672" s="82"/>
      <c r="N672" s="82"/>
      <c r="O672" s="82"/>
      <c r="P672" s="82"/>
      <c r="Q672" s="82"/>
      <c r="R672" s="82"/>
      <c r="S672" s="82"/>
      <c r="T672" s="82"/>
      <c r="U672" s="82"/>
      <c r="V672" s="82"/>
      <c r="W672" s="82"/>
      <c r="X672" s="82"/>
      <c r="Y672" s="82"/>
      <c r="Z672" s="82"/>
      <c r="AA672" s="82"/>
      <c r="AB672" s="82"/>
      <c r="AC672" s="82"/>
      <c r="AD672" s="88"/>
    </row>
    <row r="673" spans="1:30" ht="11.25" customHeight="1">
      <c r="A673" s="88"/>
      <c r="B673" s="82"/>
      <c r="C673" s="82"/>
      <c r="D673" s="82"/>
      <c r="E673" s="82"/>
      <c r="F673" s="82"/>
      <c r="G673" s="82"/>
      <c r="H673" s="82"/>
      <c r="I673" s="82"/>
      <c r="J673" s="82"/>
      <c r="K673" s="82"/>
      <c r="L673" s="82"/>
      <c r="M673" s="82"/>
      <c r="N673" s="82"/>
      <c r="O673" s="82"/>
      <c r="P673" s="82"/>
      <c r="Q673" s="82"/>
      <c r="R673" s="82"/>
      <c r="S673" s="82"/>
      <c r="T673" s="82"/>
      <c r="U673" s="82"/>
      <c r="V673" s="82"/>
      <c r="W673" s="82"/>
      <c r="X673" s="82"/>
      <c r="Y673" s="82"/>
      <c r="Z673" s="82"/>
      <c r="AA673" s="82"/>
      <c r="AB673" s="82"/>
      <c r="AC673" s="82"/>
      <c r="AD673" s="88"/>
    </row>
    <row r="674" spans="1:30" ht="11.25" customHeight="1">
      <c r="A674" s="88"/>
      <c r="B674" s="82"/>
      <c r="C674" s="82"/>
      <c r="D674" s="82"/>
      <c r="E674" s="82"/>
      <c r="F674" s="82"/>
      <c r="G674" s="82"/>
      <c r="H674" s="82"/>
      <c r="I674" s="82"/>
      <c r="J674" s="82"/>
      <c r="K674" s="82"/>
      <c r="L674" s="82"/>
      <c r="M674" s="82"/>
      <c r="N674" s="82"/>
      <c r="O674" s="82"/>
      <c r="P674" s="82"/>
      <c r="Q674" s="82"/>
      <c r="R674" s="82"/>
      <c r="S674" s="82"/>
      <c r="T674" s="82"/>
      <c r="U674" s="82"/>
      <c r="V674" s="82"/>
      <c r="W674" s="82"/>
      <c r="X674" s="82"/>
      <c r="Y674" s="82"/>
      <c r="Z674" s="82"/>
      <c r="AA674" s="82"/>
      <c r="AB674" s="82"/>
      <c r="AC674" s="82"/>
      <c r="AD674" s="88"/>
    </row>
    <row r="675" spans="1:30" ht="11.25" customHeight="1">
      <c r="A675" s="88"/>
      <c r="B675" s="82"/>
      <c r="C675" s="82"/>
      <c r="D675" s="82"/>
      <c r="E675" s="82"/>
      <c r="F675" s="82"/>
      <c r="G675" s="82"/>
      <c r="H675" s="82"/>
      <c r="I675" s="82"/>
      <c r="J675" s="82"/>
      <c r="K675" s="82"/>
      <c r="L675" s="82"/>
      <c r="M675" s="82"/>
      <c r="N675" s="82"/>
      <c r="O675" s="82"/>
      <c r="P675" s="82"/>
      <c r="Q675" s="82"/>
      <c r="R675" s="82"/>
      <c r="S675" s="82"/>
      <c r="T675" s="82"/>
      <c r="U675" s="82"/>
      <c r="V675" s="82"/>
      <c r="W675" s="82"/>
      <c r="X675" s="82"/>
      <c r="Y675" s="82"/>
      <c r="Z675" s="82"/>
      <c r="AA675" s="82"/>
      <c r="AB675" s="82"/>
      <c r="AC675" s="82"/>
      <c r="AD675" s="88"/>
    </row>
    <row r="676" spans="1:30" ht="11.25" customHeight="1">
      <c r="A676" s="88"/>
      <c r="B676" s="82"/>
      <c r="C676" s="82"/>
      <c r="D676" s="82"/>
      <c r="E676" s="82"/>
      <c r="F676" s="82"/>
      <c r="G676" s="82"/>
      <c r="H676" s="82"/>
      <c r="I676" s="82"/>
      <c r="J676" s="82"/>
      <c r="K676" s="82"/>
      <c r="L676" s="82"/>
      <c r="M676" s="82"/>
      <c r="N676" s="82"/>
      <c r="O676" s="82"/>
      <c r="P676" s="82"/>
      <c r="Q676" s="82"/>
      <c r="R676" s="82"/>
      <c r="S676" s="82"/>
      <c r="T676" s="82"/>
      <c r="U676" s="82"/>
      <c r="V676" s="82"/>
      <c r="W676" s="82"/>
      <c r="X676" s="82"/>
      <c r="Y676" s="82"/>
      <c r="Z676" s="82"/>
      <c r="AA676" s="82"/>
      <c r="AB676" s="82"/>
      <c r="AC676" s="82"/>
      <c r="AD676" s="88"/>
    </row>
    <row r="677" spans="1:30" ht="11.25" customHeight="1">
      <c r="A677" s="88"/>
      <c r="B677" s="82"/>
      <c r="C677" s="82"/>
      <c r="D677" s="82"/>
      <c r="E677" s="82"/>
      <c r="F677" s="82"/>
      <c r="G677" s="82"/>
      <c r="H677" s="82"/>
      <c r="I677" s="82"/>
      <c r="J677" s="82"/>
      <c r="K677" s="82"/>
      <c r="L677" s="82"/>
      <c r="M677" s="82"/>
      <c r="N677" s="82"/>
      <c r="O677" s="82"/>
      <c r="P677" s="82"/>
      <c r="Q677" s="82"/>
      <c r="R677" s="82"/>
      <c r="S677" s="82"/>
      <c r="T677" s="82"/>
      <c r="U677" s="82"/>
      <c r="V677" s="82"/>
      <c r="W677" s="82"/>
      <c r="X677" s="82"/>
      <c r="Y677" s="82"/>
      <c r="Z677" s="82"/>
      <c r="AA677" s="82"/>
      <c r="AB677" s="82"/>
      <c r="AC677" s="82"/>
      <c r="AD677" s="88"/>
    </row>
    <row r="678" spans="1:30" ht="11.25" customHeight="1">
      <c r="A678" s="88"/>
      <c r="B678" s="82"/>
      <c r="C678" s="82"/>
      <c r="D678" s="82"/>
      <c r="E678" s="82"/>
      <c r="F678" s="82"/>
      <c r="G678" s="82"/>
      <c r="H678" s="82"/>
      <c r="I678" s="82"/>
      <c r="J678" s="82"/>
      <c r="K678" s="82"/>
      <c r="L678" s="82"/>
      <c r="M678" s="82"/>
      <c r="N678" s="82"/>
      <c r="O678" s="82"/>
      <c r="P678" s="82"/>
      <c r="Q678" s="82"/>
      <c r="R678" s="82"/>
      <c r="S678" s="82"/>
      <c r="T678" s="82"/>
      <c r="U678" s="82"/>
      <c r="V678" s="82"/>
      <c r="W678" s="82"/>
      <c r="X678" s="82"/>
      <c r="Y678" s="82"/>
      <c r="Z678" s="82"/>
      <c r="AA678" s="82"/>
      <c r="AB678" s="82"/>
      <c r="AC678" s="82"/>
      <c r="AD678" s="88"/>
    </row>
    <row r="679" spans="1:30" ht="11.25" customHeight="1">
      <c r="A679" s="88"/>
      <c r="B679" s="82"/>
      <c r="C679" s="82"/>
      <c r="D679" s="82"/>
      <c r="E679" s="82"/>
      <c r="F679" s="82"/>
      <c r="G679" s="82"/>
      <c r="H679" s="82"/>
      <c r="I679" s="82"/>
      <c r="J679" s="82"/>
      <c r="K679" s="82"/>
      <c r="L679" s="82"/>
      <c r="M679" s="82"/>
      <c r="N679" s="82"/>
      <c r="O679" s="82"/>
      <c r="P679" s="82"/>
      <c r="Q679" s="82"/>
      <c r="R679" s="82"/>
      <c r="S679" s="82"/>
      <c r="T679" s="82"/>
      <c r="U679" s="82"/>
      <c r="V679" s="82"/>
      <c r="W679" s="82"/>
      <c r="X679" s="82"/>
      <c r="Y679" s="82"/>
      <c r="Z679" s="82"/>
      <c r="AA679" s="82"/>
      <c r="AB679" s="82"/>
      <c r="AC679" s="82"/>
      <c r="AD679" s="88"/>
    </row>
    <row r="680" spans="1:30" ht="11.25" customHeight="1">
      <c r="A680" s="88"/>
      <c r="B680" s="82"/>
      <c r="C680" s="82"/>
      <c r="D680" s="82"/>
      <c r="E680" s="82"/>
      <c r="F680" s="82"/>
      <c r="G680" s="82"/>
      <c r="H680" s="82"/>
      <c r="I680" s="82"/>
      <c r="J680" s="82"/>
      <c r="K680" s="82"/>
      <c r="L680" s="82"/>
      <c r="M680" s="82"/>
      <c r="N680" s="82"/>
      <c r="O680" s="82"/>
      <c r="P680" s="82"/>
      <c r="Q680" s="82"/>
      <c r="R680" s="82"/>
      <c r="S680" s="82"/>
      <c r="T680" s="82"/>
      <c r="U680" s="82"/>
      <c r="V680" s="82"/>
      <c r="W680" s="82"/>
      <c r="X680" s="82"/>
      <c r="Y680" s="82"/>
      <c r="Z680" s="82"/>
      <c r="AA680" s="82"/>
      <c r="AB680" s="82"/>
      <c r="AC680" s="82"/>
      <c r="AD680" s="88"/>
    </row>
    <row r="681" spans="1:30" ht="11.25" customHeight="1">
      <c r="A681" s="88"/>
      <c r="B681" s="82"/>
      <c r="C681" s="82"/>
      <c r="D681" s="82"/>
      <c r="E681" s="82"/>
      <c r="F681" s="82"/>
      <c r="G681" s="82"/>
      <c r="H681" s="82"/>
      <c r="I681" s="82"/>
      <c r="J681" s="82"/>
      <c r="K681" s="82"/>
      <c r="L681" s="82"/>
      <c r="M681" s="82"/>
      <c r="N681" s="82"/>
      <c r="O681" s="82"/>
      <c r="P681" s="82"/>
      <c r="Q681" s="82"/>
      <c r="R681" s="82"/>
      <c r="S681" s="82"/>
      <c r="T681" s="82"/>
      <c r="U681" s="82"/>
      <c r="V681" s="82"/>
      <c r="W681" s="82"/>
      <c r="X681" s="82"/>
      <c r="Y681" s="82"/>
      <c r="Z681" s="82"/>
      <c r="AA681" s="82"/>
      <c r="AB681" s="82"/>
      <c r="AC681" s="82"/>
      <c r="AD681" s="88"/>
    </row>
    <row r="682" spans="1:30" ht="11.25" customHeight="1">
      <c r="A682" s="88"/>
      <c r="B682" s="82"/>
      <c r="C682" s="82"/>
      <c r="D682" s="82"/>
      <c r="E682" s="82"/>
      <c r="F682" s="82"/>
      <c r="G682" s="82"/>
      <c r="H682" s="82"/>
      <c r="I682" s="82"/>
      <c r="J682" s="82"/>
      <c r="K682" s="82"/>
      <c r="L682" s="82"/>
      <c r="M682" s="82"/>
      <c r="N682" s="82"/>
      <c r="O682" s="82"/>
      <c r="P682" s="82"/>
      <c r="Q682" s="82"/>
      <c r="R682" s="82"/>
      <c r="S682" s="82"/>
      <c r="T682" s="82"/>
      <c r="U682" s="82"/>
      <c r="V682" s="82"/>
      <c r="W682" s="82"/>
      <c r="X682" s="82"/>
      <c r="Y682" s="82"/>
      <c r="Z682" s="82"/>
      <c r="AA682" s="82"/>
      <c r="AB682" s="82"/>
      <c r="AC682" s="82"/>
      <c r="AD682" s="88"/>
    </row>
    <row r="683" spans="1:30" ht="11.25" customHeight="1">
      <c r="A683" s="88"/>
      <c r="B683" s="82"/>
      <c r="C683" s="82"/>
      <c r="D683" s="82"/>
      <c r="E683" s="82"/>
      <c r="F683" s="82"/>
      <c r="G683" s="82"/>
      <c r="H683" s="82"/>
      <c r="I683" s="82"/>
      <c r="J683" s="82"/>
      <c r="K683" s="82"/>
      <c r="L683" s="82"/>
      <c r="M683" s="82"/>
      <c r="N683" s="82"/>
      <c r="O683" s="82"/>
      <c r="P683" s="82"/>
      <c r="Q683" s="82"/>
      <c r="R683" s="82"/>
      <c r="S683" s="82"/>
      <c r="T683" s="82"/>
      <c r="U683" s="82"/>
      <c r="V683" s="82"/>
      <c r="W683" s="82"/>
      <c r="X683" s="82"/>
      <c r="Y683" s="82"/>
      <c r="Z683" s="82"/>
      <c r="AA683" s="82"/>
      <c r="AB683" s="82"/>
      <c r="AC683" s="82"/>
      <c r="AD683" s="88"/>
    </row>
    <row r="684" spans="1:30" ht="11.25" customHeight="1">
      <c r="A684" s="88"/>
      <c r="B684" s="82"/>
      <c r="C684" s="82"/>
      <c r="D684" s="82"/>
      <c r="E684" s="82"/>
      <c r="F684" s="82"/>
      <c r="G684" s="82"/>
      <c r="H684" s="82"/>
      <c r="I684" s="82"/>
      <c r="J684" s="82"/>
      <c r="K684" s="82"/>
      <c r="L684" s="82"/>
      <c r="M684" s="82"/>
      <c r="N684" s="82"/>
      <c r="O684" s="82"/>
      <c r="P684" s="82"/>
      <c r="Q684" s="82"/>
      <c r="R684" s="82"/>
      <c r="S684" s="82"/>
      <c r="T684" s="82"/>
      <c r="U684" s="82"/>
      <c r="V684" s="82"/>
      <c r="W684" s="82"/>
      <c r="X684" s="82"/>
      <c r="Y684" s="82"/>
      <c r="Z684" s="82"/>
      <c r="AA684" s="82"/>
      <c r="AB684" s="82"/>
      <c r="AC684" s="82"/>
      <c r="AD684" s="88"/>
    </row>
    <row r="685" spans="1:30" ht="11.25" customHeight="1">
      <c r="A685" s="88"/>
      <c r="B685" s="82"/>
      <c r="C685" s="82"/>
      <c r="D685" s="82"/>
      <c r="E685" s="82"/>
      <c r="F685" s="82"/>
      <c r="G685" s="82"/>
      <c r="H685" s="82"/>
      <c r="I685" s="82"/>
      <c r="J685" s="82"/>
      <c r="K685" s="82"/>
      <c r="L685" s="82"/>
      <c r="M685" s="82"/>
      <c r="N685" s="82"/>
      <c r="O685" s="82"/>
      <c r="P685" s="82"/>
      <c r="Q685" s="82"/>
      <c r="R685" s="82"/>
      <c r="S685" s="82"/>
      <c r="T685" s="82"/>
      <c r="U685" s="82"/>
      <c r="V685" s="82"/>
      <c r="W685" s="82"/>
      <c r="X685" s="82"/>
      <c r="Y685" s="82"/>
      <c r="Z685" s="82"/>
      <c r="AA685" s="82"/>
      <c r="AB685" s="82"/>
      <c r="AC685" s="82"/>
      <c r="AD685" s="88"/>
    </row>
    <row r="686" spans="1:30" ht="11.25" customHeight="1">
      <c r="A686" s="88"/>
      <c r="B686" s="82"/>
      <c r="C686" s="82"/>
      <c r="D686" s="82"/>
      <c r="E686" s="82"/>
      <c r="F686" s="82"/>
      <c r="G686" s="82"/>
      <c r="H686" s="82"/>
      <c r="I686" s="82"/>
      <c r="J686" s="82"/>
      <c r="K686" s="82"/>
      <c r="L686" s="82"/>
      <c r="M686" s="82"/>
      <c r="N686" s="82"/>
      <c r="O686" s="82"/>
      <c r="P686" s="82"/>
      <c r="Q686" s="82"/>
      <c r="R686" s="82"/>
      <c r="S686" s="82"/>
      <c r="T686" s="82"/>
      <c r="U686" s="82"/>
      <c r="V686" s="82"/>
      <c r="W686" s="82"/>
      <c r="X686" s="82"/>
      <c r="Y686" s="82"/>
      <c r="Z686" s="82"/>
      <c r="AA686" s="82"/>
      <c r="AB686" s="82"/>
      <c r="AC686" s="82"/>
      <c r="AD686" s="88"/>
    </row>
    <row r="687" spans="1:30" ht="11.25" customHeight="1">
      <c r="A687" s="88"/>
      <c r="B687" s="82"/>
      <c r="C687" s="82"/>
      <c r="D687" s="82"/>
      <c r="E687" s="82"/>
      <c r="F687" s="82"/>
      <c r="G687" s="82"/>
      <c r="H687" s="82"/>
      <c r="I687" s="82"/>
      <c r="J687" s="82"/>
      <c r="K687" s="82"/>
      <c r="L687" s="82"/>
      <c r="M687" s="82"/>
      <c r="N687" s="82"/>
      <c r="O687" s="82"/>
      <c r="P687" s="82"/>
      <c r="Q687" s="82"/>
      <c r="R687" s="82"/>
      <c r="S687" s="82"/>
      <c r="T687" s="82"/>
      <c r="U687" s="82"/>
      <c r="V687" s="82"/>
      <c r="W687" s="82"/>
      <c r="X687" s="82"/>
      <c r="Y687" s="82"/>
      <c r="Z687" s="82"/>
      <c r="AA687" s="82"/>
      <c r="AB687" s="82"/>
      <c r="AC687" s="82"/>
      <c r="AD687" s="88"/>
    </row>
    <row r="688" spans="1:30" ht="11.25" customHeight="1">
      <c r="A688" s="88"/>
      <c r="B688" s="82"/>
      <c r="C688" s="82"/>
      <c r="D688" s="82"/>
      <c r="E688" s="82"/>
      <c r="F688" s="82"/>
      <c r="G688" s="82"/>
      <c r="H688" s="82"/>
      <c r="I688" s="82"/>
      <c r="J688" s="82"/>
      <c r="K688" s="82"/>
      <c r="L688" s="82"/>
      <c r="M688" s="82"/>
      <c r="N688" s="82"/>
      <c r="O688" s="82"/>
      <c r="P688" s="82"/>
      <c r="Q688" s="82"/>
      <c r="R688" s="82"/>
      <c r="S688" s="82"/>
      <c r="T688" s="82"/>
      <c r="U688" s="82"/>
      <c r="V688" s="82"/>
      <c r="W688" s="82"/>
      <c r="X688" s="82"/>
      <c r="Y688" s="82"/>
      <c r="Z688" s="82"/>
      <c r="AA688" s="82"/>
      <c r="AB688" s="82"/>
      <c r="AC688" s="82"/>
      <c r="AD688" s="88"/>
    </row>
    <row r="689" spans="1:30" ht="11.25" customHeight="1">
      <c r="A689" s="88"/>
      <c r="B689" s="82"/>
      <c r="C689" s="82"/>
      <c r="D689" s="82"/>
      <c r="E689" s="82"/>
      <c r="F689" s="82"/>
      <c r="G689" s="82"/>
      <c r="H689" s="82"/>
      <c r="I689" s="82"/>
      <c r="J689" s="82"/>
      <c r="K689" s="82"/>
      <c r="L689" s="82"/>
      <c r="M689" s="82"/>
      <c r="N689" s="82"/>
      <c r="O689" s="82"/>
      <c r="P689" s="82"/>
      <c r="Q689" s="82"/>
      <c r="R689" s="82"/>
      <c r="S689" s="82"/>
      <c r="T689" s="82"/>
      <c r="U689" s="82"/>
      <c r="V689" s="82"/>
      <c r="W689" s="82"/>
      <c r="X689" s="82"/>
      <c r="Y689" s="82"/>
      <c r="Z689" s="82"/>
      <c r="AA689" s="82"/>
      <c r="AB689" s="82"/>
      <c r="AC689" s="82"/>
      <c r="AD689" s="88"/>
    </row>
    <row r="690" spans="1:30" ht="11.25" customHeight="1">
      <c r="A690" s="88"/>
      <c r="B690" s="82"/>
      <c r="C690" s="82"/>
      <c r="D690" s="82"/>
      <c r="E690" s="82"/>
      <c r="F690" s="82"/>
      <c r="G690" s="82"/>
      <c r="H690" s="82"/>
      <c r="I690" s="82"/>
      <c r="J690" s="82"/>
      <c r="K690" s="82"/>
      <c r="L690" s="82"/>
      <c r="M690" s="82"/>
      <c r="N690" s="82"/>
      <c r="O690" s="82"/>
      <c r="P690" s="82"/>
      <c r="Q690" s="82"/>
      <c r="R690" s="82"/>
      <c r="S690" s="82"/>
      <c r="T690" s="82"/>
      <c r="U690" s="82"/>
      <c r="V690" s="82"/>
      <c r="W690" s="82"/>
      <c r="X690" s="82"/>
      <c r="Y690" s="82"/>
      <c r="Z690" s="82"/>
      <c r="AA690" s="82"/>
      <c r="AB690" s="82"/>
      <c r="AC690" s="82"/>
      <c r="AD690" s="88"/>
    </row>
    <row r="691" spans="1:30" ht="11.25" customHeight="1">
      <c r="A691" s="88"/>
      <c r="B691" s="82"/>
      <c r="C691" s="82"/>
      <c r="D691" s="82"/>
      <c r="E691" s="82"/>
      <c r="F691" s="82"/>
      <c r="G691" s="82"/>
      <c r="H691" s="82"/>
      <c r="I691" s="82"/>
      <c r="J691" s="82"/>
      <c r="K691" s="82"/>
      <c r="L691" s="82"/>
      <c r="M691" s="82"/>
      <c r="N691" s="82"/>
      <c r="O691" s="82"/>
      <c r="P691" s="82"/>
      <c r="Q691" s="82"/>
      <c r="R691" s="82"/>
      <c r="S691" s="82"/>
      <c r="T691" s="82"/>
      <c r="U691" s="82"/>
      <c r="V691" s="82"/>
      <c r="W691" s="82"/>
      <c r="X691" s="82"/>
      <c r="Y691" s="82"/>
      <c r="Z691" s="82"/>
      <c r="AA691" s="82"/>
      <c r="AB691" s="82"/>
      <c r="AC691" s="82"/>
      <c r="AD691" s="88"/>
    </row>
    <row r="692" spans="1:30" s="120" customFormat="1" ht="11.25" customHeight="1">
      <c r="A692" s="88"/>
      <c r="B692" s="82"/>
      <c r="C692" s="82"/>
      <c r="D692" s="82"/>
      <c r="E692" s="82"/>
      <c r="F692" s="82"/>
      <c r="G692" s="82"/>
      <c r="H692" s="82"/>
      <c r="I692" s="82"/>
      <c r="J692" s="82"/>
      <c r="K692" s="82"/>
      <c r="L692" s="82"/>
      <c r="M692" s="82"/>
      <c r="N692" s="82"/>
      <c r="O692" s="82"/>
      <c r="P692" s="82"/>
      <c r="Q692" s="82"/>
      <c r="R692" s="82"/>
      <c r="S692" s="82"/>
      <c r="T692" s="82"/>
      <c r="U692" s="82"/>
      <c r="V692" s="82"/>
      <c r="W692" s="82"/>
      <c r="X692" s="82"/>
      <c r="Y692" s="82"/>
      <c r="Z692" s="82"/>
      <c r="AA692" s="82"/>
      <c r="AB692" s="82"/>
      <c r="AC692" s="82"/>
      <c r="AD692" s="88"/>
    </row>
    <row r="693" spans="1:30" s="120" customFormat="1" ht="11.25" customHeight="1">
      <c r="A693" s="88"/>
      <c r="B693" s="82"/>
      <c r="C693" s="82"/>
      <c r="D693" s="82"/>
      <c r="E693" s="82"/>
      <c r="F693" s="82"/>
      <c r="G693" s="82"/>
      <c r="H693" s="82"/>
      <c r="I693" s="82"/>
      <c r="J693" s="82"/>
      <c r="K693" s="82"/>
      <c r="L693" s="82"/>
      <c r="M693" s="82"/>
      <c r="N693" s="82"/>
      <c r="O693" s="82"/>
      <c r="P693" s="82"/>
      <c r="Q693" s="82"/>
      <c r="R693" s="82"/>
      <c r="S693" s="82"/>
      <c r="T693" s="82"/>
      <c r="U693" s="82"/>
      <c r="V693" s="82"/>
      <c r="W693" s="82"/>
      <c r="X693" s="82"/>
      <c r="Y693" s="82"/>
      <c r="Z693" s="82"/>
      <c r="AA693" s="82"/>
      <c r="AB693" s="82"/>
      <c r="AC693" s="82"/>
      <c r="AD693" s="88"/>
    </row>
    <row r="694" spans="1:30" ht="11.25" customHeight="1">
      <c r="A694" s="88"/>
      <c r="B694" s="82"/>
      <c r="C694" s="196" t="s">
        <v>359</v>
      </c>
      <c r="D694" s="82"/>
      <c r="E694" s="82"/>
      <c r="F694" s="82"/>
      <c r="G694" s="82"/>
      <c r="H694" s="82"/>
      <c r="I694" s="82"/>
      <c r="J694" s="82"/>
      <c r="K694" s="82"/>
      <c r="L694" s="82"/>
      <c r="M694" s="82"/>
      <c r="N694" s="82"/>
      <c r="O694" s="82"/>
      <c r="P694" s="196" t="s">
        <v>360</v>
      </c>
      <c r="Q694" s="82"/>
      <c r="R694" s="82"/>
      <c r="S694" s="82"/>
      <c r="T694" s="82"/>
      <c r="U694" s="82"/>
      <c r="V694" s="82"/>
      <c r="W694" s="82"/>
      <c r="X694" s="82"/>
      <c r="Y694" s="82"/>
      <c r="Z694" s="82"/>
      <c r="AA694" s="82"/>
      <c r="AB694" s="82"/>
      <c r="AC694" s="82"/>
      <c r="AD694" s="88"/>
    </row>
    <row r="695" spans="1:30" ht="11.25" customHeight="1">
      <c r="A695" s="88"/>
      <c r="B695" s="82"/>
      <c r="C695" s="82"/>
      <c r="D695" s="82" t="s">
        <v>14</v>
      </c>
      <c r="E695" s="82"/>
      <c r="F695" s="82" t="s">
        <v>40</v>
      </c>
      <c r="G695" s="82"/>
      <c r="H695" s="82" t="s">
        <v>41</v>
      </c>
      <c r="I695" s="82"/>
      <c r="J695" s="82" t="s">
        <v>42</v>
      </c>
      <c r="K695" s="82"/>
      <c r="L695" s="82" t="s">
        <v>43</v>
      </c>
      <c r="M695" s="82"/>
      <c r="N695" s="82"/>
      <c r="O695" s="82"/>
      <c r="P695" s="82"/>
      <c r="Q695" s="82" t="s">
        <v>14</v>
      </c>
      <c r="R695" s="82"/>
      <c r="S695" s="82" t="s">
        <v>40</v>
      </c>
      <c r="T695" s="82"/>
      <c r="U695" s="82" t="s">
        <v>41</v>
      </c>
      <c r="V695" s="82"/>
      <c r="W695" s="82" t="s">
        <v>42</v>
      </c>
      <c r="X695" s="82"/>
      <c r="Y695" s="82" t="s">
        <v>43</v>
      </c>
      <c r="Z695" s="82"/>
      <c r="AA695" s="82"/>
      <c r="AB695" s="82"/>
      <c r="AC695" s="82"/>
      <c r="AD695" s="88"/>
    </row>
    <row r="696" spans="1:30" ht="11.25" customHeight="1">
      <c r="A696" s="88"/>
      <c r="B696" s="82"/>
      <c r="C696" s="82" t="s">
        <v>7</v>
      </c>
      <c r="D696" s="39" t="str">
        <f>_xlfn.IFERROR(D651/D665,"")</f>
        <v/>
      </c>
      <c r="E696" s="82" t="s">
        <v>21</v>
      </c>
      <c r="F696" s="39" t="str">
        <f>_xlfn.IFERROR(F651/F665,"")</f>
        <v/>
      </c>
      <c r="G696" s="82" t="s">
        <v>21</v>
      </c>
      <c r="H696" s="39" t="str">
        <f>_xlfn.IFERROR(H651/H665,"")</f>
        <v/>
      </c>
      <c r="I696" s="82" t="s">
        <v>21</v>
      </c>
      <c r="J696" s="39" t="str">
        <f>_xlfn.IFERROR(J651/J665,"")</f>
        <v/>
      </c>
      <c r="K696" s="82" t="s">
        <v>21</v>
      </c>
      <c r="L696" s="39" t="str">
        <f>_xlfn.IFERROR(L651/L665,"")</f>
        <v/>
      </c>
      <c r="M696" s="82" t="s">
        <v>21</v>
      </c>
      <c r="N696" s="82"/>
      <c r="O696" s="82"/>
      <c r="P696" s="82" t="s">
        <v>7</v>
      </c>
      <c r="Q696" s="39">
        <f>_xlfn.IFERROR(Q651/Q665,"")</f>
        <v>0.8711669921875</v>
      </c>
      <c r="R696" s="82"/>
      <c r="S696" s="39">
        <f>_xlfn.IFERROR(S651/S665,"")</f>
        <v>0.696496102492861</v>
      </c>
      <c r="T696" s="82"/>
      <c r="U696" s="39">
        <f>_xlfn.IFERROR(U651/U665,"")</f>
        <v>0.3722208498023716</v>
      </c>
      <c r="V696" s="82"/>
      <c r="W696" s="39">
        <f>_xlfn.IFERROR(W651/W665,"")</f>
        <v>0.8581470714387838</v>
      </c>
      <c r="X696" s="82"/>
      <c r="Y696" s="39">
        <f>_xlfn.IFERROR(Y651/Y665,"")</f>
        <v>0</v>
      </c>
      <c r="Z696" s="82"/>
      <c r="AA696" s="82"/>
      <c r="AB696" s="82"/>
      <c r="AC696" s="82"/>
      <c r="AD696" s="88"/>
    </row>
    <row r="697" spans="1:30" ht="11.25" customHeight="1">
      <c r="A697" s="88"/>
      <c r="B697" s="82"/>
      <c r="C697" s="82"/>
      <c r="D697" s="120"/>
      <c r="E697" s="82"/>
      <c r="F697" s="120"/>
      <c r="G697" s="82"/>
      <c r="H697" s="120"/>
      <c r="I697" s="82"/>
      <c r="J697" s="120"/>
      <c r="K697" s="82"/>
      <c r="L697" s="120"/>
      <c r="M697" s="82"/>
      <c r="N697" s="82"/>
      <c r="O697" s="82"/>
      <c r="P697" s="82"/>
      <c r="Q697" s="120"/>
      <c r="R697" s="82"/>
      <c r="S697" s="120"/>
      <c r="T697" s="82"/>
      <c r="U697" s="120"/>
      <c r="V697" s="82"/>
      <c r="W697" s="120"/>
      <c r="X697" s="82"/>
      <c r="Y697" s="120"/>
      <c r="Z697" s="82"/>
      <c r="AA697" s="82"/>
      <c r="AB697" s="82"/>
      <c r="AC697" s="82"/>
      <c r="AD697" s="88"/>
    </row>
    <row r="698" spans="1:30" ht="11.25" customHeight="1">
      <c r="A698" s="88"/>
      <c r="B698" s="82"/>
      <c r="C698" s="82" t="s">
        <v>8</v>
      </c>
      <c r="D698" s="39" t="str">
        <f>_xlfn.IFERROR(D653/D665,"")</f>
        <v/>
      </c>
      <c r="E698" s="82" t="s">
        <v>21</v>
      </c>
      <c r="F698" s="39" t="str">
        <f>_xlfn.IFERROR(F653/F665,"")</f>
        <v/>
      </c>
      <c r="G698" s="82" t="s">
        <v>21</v>
      </c>
      <c r="H698" s="39" t="str">
        <f>_xlfn.IFERROR(H653/H665,"")</f>
        <v/>
      </c>
      <c r="I698" s="82" t="s">
        <v>21</v>
      </c>
      <c r="J698" s="39" t="str">
        <f>_xlfn.IFERROR(J653/J665,"")</f>
        <v/>
      </c>
      <c r="K698" s="82" t="s">
        <v>21</v>
      </c>
      <c r="L698" s="39" t="str">
        <f>_xlfn.IFERROR(L653/L665,"")</f>
        <v/>
      </c>
      <c r="M698" s="82" t="s">
        <v>21</v>
      </c>
      <c r="N698" s="82"/>
      <c r="O698" s="82"/>
      <c r="P698" s="82" t="s">
        <v>8</v>
      </c>
      <c r="Q698" s="39">
        <f>_xlfn.IFERROR(Q653/Q665,"")</f>
        <v>0.0078857421875</v>
      </c>
      <c r="R698" s="82"/>
      <c r="S698" s="39">
        <f>_xlfn.IFERROR(S653/S665,"")</f>
        <v>0.02469707494018677</v>
      </c>
      <c r="T698" s="82"/>
      <c r="U698" s="39">
        <f>_xlfn.IFERROR(U653/U665,"")</f>
        <v>0.046010375494071144</v>
      </c>
      <c r="V698" s="82"/>
      <c r="W698" s="39">
        <f>_xlfn.IFERROR(W653/W665,"")</f>
        <v>0.012224181480245911</v>
      </c>
      <c r="X698" s="82"/>
      <c r="Y698" s="39">
        <f>_xlfn.IFERROR(Y653/Y665,"")</f>
        <v>0.037229282262394844</v>
      </c>
      <c r="Z698" s="82"/>
      <c r="AA698" s="82"/>
      <c r="AB698" s="82"/>
      <c r="AC698" s="82"/>
      <c r="AD698" s="88"/>
    </row>
    <row r="699" spans="1:30" ht="11.25" customHeight="1">
      <c r="A699" s="88"/>
      <c r="B699" s="82"/>
      <c r="C699" s="82"/>
      <c r="D699" s="120"/>
      <c r="E699" s="82"/>
      <c r="F699" s="120"/>
      <c r="G699" s="82"/>
      <c r="H699" s="120"/>
      <c r="I699" s="82"/>
      <c r="J699" s="120"/>
      <c r="K699" s="82"/>
      <c r="L699" s="120"/>
      <c r="M699" s="82"/>
      <c r="N699" s="82"/>
      <c r="O699" s="82"/>
      <c r="P699" s="82"/>
      <c r="Q699" s="120"/>
      <c r="R699" s="82"/>
      <c r="S699" s="120"/>
      <c r="T699" s="82"/>
      <c r="U699" s="120"/>
      <c r="V699" s="82"/>
      <c r="W699" s="120"/>
      <c r="X699" s="82"/>
      <c r="Y699" s="120"/>
      <c r="Z699" s="82"/>
      <c r="AA699" s="82"/>
      <c r="AB699" s="82"/>
      <c r="AC699" s="82"/>
      <c r="AD699" s="88"/>
    </row>
    <row r="700" spans="1:30" ht="11.25" customHeight="1">
      <c r="A700" s="88"/>
      <c r="B700" s="82"/>
      <c r="C700" s="82" t="s">
        <v>9</v>
      </c>
      <c r="D700" s="39" t="str">
        <f>_xlfn.IFERROR(D655/D665,"")</f>
        <v/>
      </c>
      <c r="E700" s="82" t="s">
        <v>21</v>
      </c>
      <c r="F700" s="39" t="str">
        <f>_xlfn.IFERROR(F655/F665,"")</f>
        <v/>
      </c>
      <c r="G700" s="82" t="s">
        <v>21</v>
      </c>
      <c r="H700" s="39" t="str">
        <f>_xlfn.IFERROR(H655/H665,"")</f>
        <v/>
      </c>
      <c r="I700" s="82" t="s">
        <v>21</v>
      </c>
      <c r="J700" s="39" t="str">
        <f>_xlfn.IFERROR(J655/J665,"")</f>
        <v/>
      </c>
      <c r="K700" s="82" t="s">
        <v>21</v>
      </c>
      <c r="L700" s="39" t="str">
        <f>_xlfn.IFERROR(L655/L665,"")</f>
        <v/>
      </c>
      <c r="M700" s="82" t="s">
        <v>21</v>
      </c>
      <c r="N700" s="82"/>
      <c r="O700" s="82"/>
      <c r="P700" s="82" t="s">
        <v>9</v>
      </c>
      <c r="Q700" s="39">
        <f>_xlfn.IFERROR(Q655/Q665,"")</f>
        <v>0.0060791015625</v>
      </c>
      <c r="R700" s="82"/>
      <c r="S700" s="39">
        <f>_xlfn.IFERROR(S655/S665,"")</f>
        <v>0.01586015281315119</v>
      </c>
      <c r="T700" s="82"/>
      <c r="U700" s="39">
        <f>_xlfn.IFERROR(U655/U665,"")</f>
        <v>0.02828557312252964</v>
      </c>
      <c r="V700" s="82"/>
      <c r="W700" s="39">
        <f>_xlfn.IFERROR(W655/W665,"")</f>
        <v>0.005933374636610589</v>
      </c>
      <c r="X700" s="82"/>
      <c r="Y700" s="39">
        <f>_xlfn.IFERROR(Y655/Y665,"")</f>
        <v>0.08698764990155718</v>
      </c>
      <c r="Z700" s="82"/>
      <c r="AA700" s="82"/>
      <c r="AB700" s="82"/>
      <c r="AC700" s="82"/>
      <c r="AD700" s="88"/>
    </row>
    <row r="701" spans="1:30" ht="11.25" customHeight="1">
      <c r="A701" s="88"/>
      <c r="B701" s="82"/>
      <c r="C701" s="82"/>
      <c r="D701" s="120"/>
      <c r="E701" s="82"/>
      <c r="F701" s="120"/>
      <c r="G701" s="82"/>
      <c r="H701" s="120"/>
      <c r="I701" s="82"/>
      <c r="J701" s="120"/>
      <c r="K701" s="82"/>
      <c r="L701" s="120"/>
      <c r="M701" s="82"/>
      <c r="N701" s="82"/>
      <c r="O701" s="82"/>
      <c r="P701" s="82"/>
      <c r="Q701" s="120"/>
      <c r="R701" s="82"/>
      <c r="S701" s="120"/>
      <c r="T701" s="82"/>
      <c r="U701" s="120"/>
      <c r="V701" s="82"/>
      <c r="W701" s="120"/>
      <c r="X701" s="82"/>
      <c r="Y701" s="120"/>
      <c r="Z701" s="82"/>
      <c r="AA701" s="82"/>
      <c r="AB701" s="82"/>
      <c r="AC701" s="82"/>
      <c r="AD701" s="88"/>
    </row>
    <row r="702" spans="1:30" ht="11.25" customHeight="1">
      <c r="A702" s="88"/>
      <c r="B702" s="82"/>
      <c r="C702" s="82" t="s">
        <v>11</v>
      </c>
      <c r="D702" s="39" t="str">
        <f>_xlfn.IFERROR(D657/D665,"")</f>
        <v/>
      </c>
      <c r="E702" s="82" t="s">
        <v>21</v>
      </c>
      <c r="F702" s="39" t="str">
        <f>_xlfn.IFERROR(F657/F665,"")</f>
        <v/>
      </c>
      <c r="G702" s="82" t="s">
        <v>21</v>
      </c>
      <c r="H702" s="39" t="str">
        <f>_xlfn.IFERROR(H657/H665,"")</f>
        <v/>
      </c>
      <c r="I702" s="82" t="s">
        <v>21</v>
      </c>
      <c r="J702" s="39" t="str">
        <f>_xlfn.IFERROR(J657/J665,"")</f>
        <v/>
      </c>
      <c r="K702" s="82" t="s">
        <v>21</v>
      </c>
      <c r="L702" s="39" t="str">
        <f>_xlfn.IFERROR(L657/L665,"")</f>
        <v/>
      </c>
      <c r="M702" s="82" t="s">
        <v>21</v>
      </c>
      <c r="N702" s="82"/>
      <c r="O702" s="82"/>
      <c r="P702" s="82" t="s">
        <v>11</v>
      </c>
      <c r="Q702" s="39">
        <f>_xlfn.IFERROR(Q657/Q665,"")</f>
        <v>0.062109375</v>
      </c>
      <c r="R702" s="82"/>
      <c r="S702" s="39">
        <f>_xlfn.IFERROR(S657/S665,"")</f>
        <v>0.11210156672069152</v>
      </c>
      <c r="T702" s="82"/>
      <c r="U702" s="39">
        <f>_xlfn.IFERROR(U657/U665,"")</f>
        <v>0.26457509881422925</v>
      </c>
      <c r="V702" s="82"/>
      <c r="W702" s="39">
        <f>_xlfn.IFERROR(W657/W665,"")</f>
        <v>0.06440928370585712</v>
      </c>
      <c r="X702" s="82"/>
      <c r="Y702" s="39">
        <f>_xlfn.IFERROR(Y657/Y665,"")</f>
        <v>0.42455700733846424</v>
      </c>
      <c r="Z702" s="82"/>
      <c r="AA702" s="82"/>
      <c r="AB702" s="82"/>
      <c r="AC702" s="82"/>
      <c r="AD702" s="88"/>
    </row>
    <row r="703" spans="1:30" ht="11.25" customHeight="1">
      <c r="A703" s="88"/>
      <c r="B703" s="82"/>
      <c r="C703" s="82"/>
      <c r="D703" s="120"/>
      <c r="E703" s="82"/>
      <c r="F703" s="120"/>
      <c r="G703" s="82"/>
      <c r="H703" s="120"/>
      <c r="I703" s="82"/>
      <c r="J703" s="120"/>
      <c r="K703" s="82"/>
      <c r="L703" s="120"/>
      <c r="M703" s="82"/>
      <c r="N703" s="82"/>
      <c r="O703" s="82"/>
      <c r="P703" s="82"/>
      <c r="Q703" s="120"/>
      <c r="R703" s="82"/>
      <c r="S703" s="120"/>
      <c r="T703" s="82"/>
      <c r="U703" s="120"/>
      <c r="V703" s="82"/>
      <c r="W703" s="120"/>
      <c r="X703" s="82"/>
      <c r="Y703" s="120"/>
      <c r="Z703" s="82"/>
      <c r="AA703" s="82"/>
      <c r="AB703" s="82"/>
      <c r="AC703" s="82"/>
      <c r="AD703" s="88"/>
    </row>
    <row r="704" spans="1:30" ht="11.25" customHeight="1">
      <c r="A704" s="88"/>
      <c r="B704" s="82"/>
      <c r="C704" s="82" t="s">
        <v>10</v>
      </c>
      <c r="D704" s="39" t="str">
        <f>_xlfn.IFERROR(D659/D665,"")</f>
        <v/>
      </c>
      <c r="E704" s="82" t="s">
        <v>21</v>
      </c>
      <c r="F704" s="39" t="str">
        <f>_xlfn.IFERROR(F659/F665,"")</f>
        <v/>
      </c>
      <c r="G704" s="82" t="s">
        <v>21</v>
      </c>
      <c r="H704" s="39" t="str">
        <f>_xlfn.IFERROR(H659/H665,"")</f>
        <v/>
      </c>
      <c r="I704" s="82" t="s">
        <v>21</v>
      </c>
      <c r="J704" s="39" t="str">
        <f>_xlfn.IFERROR(J659/J665,"")</f>
        <v/>
      </c>
      <c r="K704" s="82" t="s">
        <v>21</v>
      </c>
      <c r="L704" s="39" t="str">
        <f>_xlfn.IFERROR(L659/L665,"")</f>
        <v/>
      </c>
      <c r="M704" s="82" t="s">
        <v>21</v>
      </c>
      <c r="N704" s="82"/>
      <c r="O704" s="82"/>
      <c r="P704" s="82" t="s">
        <v>10</v>
      </c>
      <c r="Q704" s="39">
        <f>_xlfn.IFERROR(Q659/Q665,"")</f>
        <v>0.0123291015625</v>
      </c>
      <c r="R704" s="82"/>
      <c r="S704" s="39">
        <f>_xlfn.IFERROR(S659/S665,"")</f>
        <v>0.020606621903218336</v>
      </c>
      <c r="T704" s="82"/>
      <c r="U704" s="39">
        <f>_xlfn.IFERROR(U659/U665,"")</f>
        <v>0.042119565217391304</v>
      </c>
      <c r="V704" s="82"/>
      <c r="W704" s="39">
        <f>_xlfn.IFERROR(W659/W665,"")</f>
        <v>0.012486298432064051</v>
      </c>
      <c r="X704" s="82"/>
      <c r="Y704" s="39">
        <f>_xlfn.IFERROR(Y659/Y665,"")</f>
        <v>0.09701091820297118</v>
      </c>
      <c r="Z704" s="82"/>
      <c r="AA704" s="82"/>
      <c r="AB704" s="82"/>
      <c r="AC704" s="82"/>
      <c r="AD704" s="88"/>
    </row>
    <row r="705" spans="1:30" ht="11.25" customHeight="1">
      <c r="A705" s="88"/>
      <c r="B705" s="82"/>
      <c r="C705" s="82"/>
      <c r="D705" s="120"/>
      <c r="E705" s="82"/>
      <c r="F705" s="120"/>
      <c r="G705" s="82"/>
      <c r="H705" s="120"/>
      <c r="I705" s="82"/>
      <c r="J705" s="120"/>
      <c r="K705" s="82"/>
      <c r="L705" s="120"/>
      <c r="M705" s="82"/>
      <c r="N705" s="82"/>
      <c r="O705" s="82"/>
      <c r="P705" s="82"/>
      <c r="Q705" s="120"/>
      <c r="R705" s="82"/>
      <c r="S705" s="120"/>
      <c r="T705" s="82"/>
      <c r="U705" s="120"/>
      <c r="V705" s="82"/>
      <c r="W705" s="120"/>
      <c r="X705" s="82"/>
      <c r="Y705" s="120"/>
      <c r="Z705" s="82"/>
      <c r="AA705" s="82"/>
      <c r="AB705" s="82"/>
      <c r="AC705" s="82"/>
      <c r="AD705" s="88"/>
    </row>
    <row r="706" spans="1:30" ht="11.25" customHeight="1">
      <c r="A706" s="88"/>
      <c r="B706" s="82"/>
      <c r="C706" s="82" t="s">
        <v>12</v>
      </c>
      <c r="D706" s="39" t="str">
        <f>_xlfn.IFERROR(D661/D665,"")</f>
        <v/>
      </c>
      <c r="E706" s="82" t="s">
        <v>21</v>
      </c>
      <c r="F706" s="39" t="str">
        <f>_xlfn.IFERROR(F661/F665,"")</f>
        <v/>
      </c>
      <c r="G706" s="82" t="s">
        <v>21</v>
      </c>
      <c r="H706" s="39" t="str">
        <f>_xlfn.IFERROR(H661/H665,"")</f>
        <v/>
      </c>
      <c r="I706" s="82" t="s">
        <v>21</v>
      </c>
      <c r="J706" s="39" t="str">
        <f>_xlfn.IFERROR(J661/J665,"")</f>
        <v/>
      </c>
      <c r="K706" s="82" t="s">
        <v>21</v>
      </c>
      <c r="L706" s="39" t="str">
        <f>_xlfn.IFERROR(L661/L665,"")</f>
        <v/>
      </c>
      <c r="M706" s="82" t="s">
        <v>21</v>
      </c>
      <c r="N706" s="82"/>
      <c r="O706" s="82"/>
      <c r="P706" s="82" t="s">
        <v>12</v>
      </c>
      <c r="Q706" s="39">
        <f>_xlfn.IFERROR(Q661/Q665,"")</f>
        <v>0.003515625</v>
      </c>
      <c r="R706" s="82"/>
      <c r="S706" s="39">
        <f>_xlfn.IFERROR(S661/S665,"")</f>
        <v>0.05919580149726017</v>
      </c>
      <c r="T706" s="82"/>
      <c r="U706" s="39">
        <f>_xlfn.IFERROR(U661/U665,"")</f>
        <v>0.12889081027667984</v>
      </c>
      <c r="V706" s="82"/>
      <c r="W706" s="39">
        <f>_xlfn.IFERROR(W661/W665,"")</f>
        <v>0.0079349949959491</v>
      </c>
      <c r="X706" s="82"/>
      <c r="Y706" s="39">
        <f>_xlfn.IFERROR(Y661/Y665,"")</f>
        <v>0.15894039735099336</v>
      </c>
      <c r="Z706" s="82"/>
      <c r="AA706" s="82"/>
      <c r="AB706" s="82"/>
      <c r="AC706" s="82"/>
      <c r="AD706" s="88"/>
    </row>
    <row r="707" spans="1:30" ht="11.25" customHeight="1">
      <c r="A707" s="88"/>
      <c r="B707" s="82"/>
      <c r="C707" s="82"/>
      <c r="D707" s="120"/>
      <c r="E707" s="82"/>
      <c r="F707" s="120"/>
      <c r="G707" s="82"/>
      <c r="H707" s="120"/>
      <c r="I707" s="82"/>
      <c r="J707" s="120"/>
      <c r="K707" s="82"/>
      <c r="L707" s="120"/>
      <c r="M707" s="82"/>
      <c r="N707" s="82"/>
      <c r="O707" s="82"/>
      <c r="P707" s="82"/>
      <c r="Q707" s="120"/>
      <c r="R707" s="82"/>
      <c r="S707" s="120"/>
      <c r="T707" s="82"/>
      <c r="U707" s="120"/>
      <c r="V707" s="82"/>
      <c r="W707" s="120"/>
      <c r="X707" s="82"/>
      <c r="Y707" s="120"/>
      <c r="Z707" s="82"/>
      <c r="AA707" s="82"/>
      <c r="AB707" s="82"/>
      <c r="AC707" s="82"/>
      <c r="AD707" s="88"/>
    </row>
    <row r="708" spans="1:30" ht="11.25" customHeight="1">
      <c r="A708" s="88"/>
      <c r="B708" s="82"/>
      <c r="C708" s="82" t="s">
        <v>13</v>
      </c>
      <c r="D708" s="39" t="str">
        <f>_xlfn.IFERROR(D663/D665,"")</f>
        <v/>
      </c>
      <c r="E708" s="82" t="s">
        <v>21</v>
      </c>
      <c r="F708" s="39" t="str">
        <f>_xlfn.IFERROR(F663/F665,"")</f>
        <v/>
      </c>
      <c r="G708" s="82" t="s">
        <v>21</v>
      </c>
      <c r="H708" s="39" t="str">
        <f>_xlfn.IFERROR(H663/H665,"")</f>
        <v/>
      </c>
      <c r="I708" s="82" t="s">
        <v>21</v>
      </c>
      <c r="J708" s="39" t="str">
        <f>_xlfn.IFERROR(J663/J665,"")</f>
        <v/>
      </c>
      <c r="K708" s="82" t="s">
        <v>21</v>
      </c>
      <c r="L708" s="39" t="str">
        <f>_xlfn.IFERROR(L663/L665,"")</f>
        <v/>
      </c>
      <c r="M708" s="82" t="s">
        <v>21</v>
      </c>
      <c r="N708" s="82"/>
      <c r="O708" s="82"/>
      <c r="P708" s="82" t="s">
        <v>13</v>
      </c>
      <c r="Q708" s="39">
        <f>_xlfn.IFERROR(Q663/Q665,"")</f>
        <v>0.0369140625</v>
      </c>
      <c r="R708" s="82"/>
      <c r="S708" s="39">
        <f>_xlfn.IFERROR(S663/S665,"")</f>
        <v>0.071042679632631</v>
      </c>
      <c r="T708" s="82"/>
      <c r="U708" s="39">
        <f>_xlfn.IFERROR(U663/U665,"")</f>
        <v>0.11789772727272728</v>
      </c>
      <c r="V708" s="82"/>
      <c r="W708" s="39">
        <f>_xlfn.IFERROR(W663/W665,"")</f>
        <v>0.03886479531048944</v>
      </c>
      <c r="X708" s="82"/>
      <c r="Y708" s="39">
        <f>_xlfn.IFERROR(Y663/Y665,"")</f>
        <v>0.1952747449436191</v>
      </c>
      <c r="Z708" s="82"/>
      <c r="AA708" s="82"/>
      <c r="AB708" s="82"/>
      <c r="AC708" s="82"/>
      <c r="AD708" s="88"/>
    </row>
    <row r="709" spans="1:30" ht="11.25" customHeight="1">
      <c r="A709" s="88"/>
      <c r="B709" s="82"/>
      <c r="C709" s="82"/>
      <c r="D709" s="120"/>
      <c r="E709" s="82"/>
      <c r="F709" s="120"/>
      <c r="G709" s="82"/>
      <c r="H709" s="120"/>
      <c r="I709" s="82"/>
      <c r="J709" s="120"/>
      <c r="K709" s="82"/>
      <c r="L709" s="120"/>
      <c r="M709" s="82"/>
      <c r="N709" s="82"/>
      <c r="O709" s="82"/>
      <c r="P709" s="82"/>
      <c r="Q709" s="120"/>
      <c r="R709" s="82"/>
      <c r="S709" s="120"/>
      <c r="T709" s="82"/>
      <c r="U709" s="120"/>
      <c r="V709" s="82"/>
      <c r="W709" s="120"/>
      <c r="X709" s="82"/>
      <c r="Y709" s="120"/>
      <c r="Z709" s="82"/>
      <c r="AA709" s="82"/>
      <c r="AB709" s="82"/>
      <c r="AC709" s="82"/>
      <c r="AD709" s="88"/>
    </row>
    <row r="710" spans="1:30" ht="11.25" customHeight="1">
      <c r="A710" s="88"/>
      <c r="B710" s="82"/>
      <c r="C710" s="82" t="s">
        <v>31</v>
      </c>
      <c r="D710" s="39" t="str">
        <f>_xlfn.IFERROR((D651+D653+D655+D657+D659+D661+D663)/D665,"")</f>
        <v/>
      </c>
      <c r="E710" s="82" t="s">
        <v>21</v>
      </c>
      <c r="F710" s="39" t="str">
        <f>_xlfn.IFERROR((F651+F653+F655+F657+F659+F661+F663)/F665,"")</f>
        <v/>
      </c>
      <c r="G710" s="82" t="s">
        <v>21</v>
      </c>
      <c r="H710" s="39" t="str">
        <f>_xlfn.IFERROR((H651+H653+H655+H657+H659+H661+H663)/H665,"")</f>
        <v/>
      </c>
      <c r="I710" s="82" t="s">
        <v>21</v>
      </c>
      <c r="J710" s="39" t="str">
        <f>_xlfn.IFERROR((J651+J653+J655+J657+J659+J661+J663)/J665,"")</f>
        <v/>
      </c>
      <c r="K710" s="82" t="s">
        <v>21</v>
      </c>
      <c r="L710" s="39" t="str">
        <f>_xlfn.IFERROR((L651+L653+L655+L657+L659+L661+L663)/L665,"")</f>
        <v/>
      </c>
      <c r="M710" s="82" t="s">
        <v>21</v>
      </c>
      <c r="N710" s="82"/>
      <c r="O710" s="82"/>
      <c r="P710" s="82" t="s">
        <v>31</v>
      </c>
      <c r="Q710" s="39">
        <f>_xlfn.IFERROR((Q651+Q653+Q655+Q657+Q659+Q661+Q663)/Q665,"")</f>
        <v>1.0000000000000002</v>
      </c>
      <c r="R710" s="82"/>
      <c r="S710" s="39">
        <f>_xlfn.IFERROR((S651+S653+S655+S657+S659+S661+S663)/S665,"")</f>
        <v>1</v>
      </c>
      <c r="T710" s="82"/>
      <c r="U710" s="39">
        <f>_xlfn.IFERROR((U651+U653+U655+U657+U659+U661+U663)/U665,"")</f>
        <v>1.0000000000000002</v>
      </c>
      <c r="V710" s="82"/>
      <c r="W710" s="39">
        <f>_xlfn.IFERROR((W651+W653+W655+W657+W659+W661+W663)/W665,"")</f>
        <v>1.0000000000000002</v>
      </c>
      <c r="X710" s="82"/>
      <c r="Y710" s="39">
        <f>_xlfn.IFERROR((Y651+Y653+Y655+Y657+Y659+Y661+Y663)/Y665,"")</f>
        <v>1</v>
      </c>
      <c r="Z710" s="82"/>
      <c r="AA710" s="82"/>
      <c r="AB710" s="82"/>
      <c r="AC710" s="82"/>
      <c r="AD710" s="88"/>
    </row>
    <row r="711" spans="1:30" ht="11.25" customHeight="1">
      <c r="A711" s="88"/>
      <c r="B711" s="82"/>
      <c r="C711" s="82"/>
      <c r="D711" s="82"/>
      <c r="E711" s="82"/>
      <c r="F711" s="82"/>
      <c r="G711" s="82"/>
      <c r="H711" s="82"/>
      <c r="I711" s="82"/>
      <c r="J711" s="82"/>
      <c r="K711" s="82"/>
      <c r="L711" s="82"/>
      <c r="M711" s="82"/>
      <c r="N711" s="82"/>
      <c r="O711" s="82"/>
      <c r="P711" s="82"/>
      <c r="Q711" s="82"/>
      <c r="R711" s="82"/>
      <c r="S711" s="82"/>
      <c r="T711" s="82"/>
      <c r="U711" s="82"/>
      <c r="V711" s="82"/>
      <c r="W711" s="82"/>
      <c r="X711" s="82"/>
      <c r="Y711" s="82"/>
      <c r="Z711" s="82"/>
      <c r="AA711" s="82"/>
      <c r="AB711" s="82"/>
      <c r="AC711" s="82"/>
      <c r="AD711" s="88"/>
    </row>
    <row r="712" spans="1:30" ht="11.25" customHeight="1">
      <c r="A712" s="88"/>
      <c r="B712" s="82"/>
      <c r="C712" s="82"/>
      <c r="D712" s="82"/>
      <c r="E712" s="82"/>
      <c r="F712" s="82"/>
      <c r="G712" s="82"/>
      <c r="H712" s="82"/>
      <c r="I712" s="82"/>
      <c r="J712" s="82"/>
      <c r="K712" s="82"/>
      <c r="L712" s="82"/>
      <c r="M712" s="82"/>
      <c r="N712" s="82"/>
      <c r="O712" s="82"/>
      <c r="P712" s="82"/>
      <c r="Q712" s="82"/>
      <c r="R712" s="82"/>
      <c r="S712" s="82"/>
      <c r="T712" s="82"/>
      <c r="U712" s="82"/>
      <c r="V712" s="82"/>
      <c r="W712" s="82"/>
      <c r="X712" s="82"/>
      <c r="Y712" s="82"/>
      <c r="Z712" s="82"/>
      <c r="AA712" s="82"/>
      <c r="AB712" s="82"/>
      <c r="AC712" s="82"/>
      <c r="AD712" s="88"/>
    </row>
    <row r="713" spans="1:30" ht="11.25" customHeight="1">
      <c r="A713" s="88"/>
      <c r="B713" s="82"/>
      <c r="C713" s="82"/>
      <c r="D713" s="82"/>
      <c r="E713" s="82"/>
      <c r="F713" s="82"/>
      <c r="G713" s="82"/>
      <c r="H713" s="82"/>
      <c r="I713" s="82"/>
      <c r="J713" s="82"/>
      <c r="K713" s="82"/>
      <c r="L713" s="82"/>
      <c r="M713" s="82"/>
      <c r="N713" s="82"/>
      <c r="O713" s="82"/>
      <c r="P713" s="82"/>
      <c r="Q713" s="82"/>
      <c r="R713" s="82"/>
      <c r="S713" s="82"/>
      <c r="T713" s="82"/>
      <c r="U713" s="82"/>
      <c r="V713" s="82"/>
      <c r="W713" s="82"/>
      <c r="X713" s="82"/>
      <c r="Y713" s="82"/>
      <c r="Z713" s="82"/>
      <c r="AA713" s="82"/>
      <c r="AB713" s="82"/>
      <c r="AC713" s="82"/>
      <c r="AD713" s="88"/>
    </row>
    <row r="714" spans="1:30" ht="11.25" customHeight="1">
      <c r="A714" s="88"/>
      <c r="B714" s="82"/>
      <c r="C714" s="82"/>
      <c r="D714" s="82"/>
      <c r="E714" s="82"/>
      <c r="F714" s="82"/>
      <c r="G714" s="82"/>
      <c r="H714" s="82"/>
      <c r="I714" s="82"/>
      <c r="J714" s="82"/>
      <c r="K714" s="82"/>
      <c r="L714" s="82"/>
      <c r="M714" s="82"/>
      <c r="N714" s="82"/>
      <c r="O714" s="82"/>
      <c r="P714" s="82"/>
      <c r="Q714" s="82"/>
      <c r="R714" s="82"/>
      <c r="S714" s="82"/>
      <c r="T714" s="82"/>
      <c r="U714" s="82"/>
      <c r="V714" s="82"/>
      <c r="W714" s="82"/>
      <c r="X714" s="82"/>
      <c r="Y714" s="82"/>
      <c r="Z714" s="82"/>
      <c r="AA714" s="82"/>
      <c r="AB714" s="82"/>
      <c r="AC714" s="82"/>
      <c r="AD714" s="88"/>
    </row>
    <row r="715" spans="1:30" ht="11.25" customHeight="1">
      <c r="A715" s="88"/>
      <c r="B715" s="82"/>
      <c r="C715" s="82"/>
      <c r="D715" s="82"/>
      <c r="E715" s="82"/>
      <c r="F715" s="82"/>
      <c r="G715" s="82"/>
      <c r="H715" s="82"/>
      <c r="I715" s="82"/>
      <c r="J715" s="82"/>
      <c r="K715" s="82"/>
      <c r="L715" s="82"/>
      <c r="M715" s="82"/>
      <c r="N715" s="82"/>
      <c r="O715" s="82"/>
      <c r="P715" s="82"/>
      <c r="Q715" s="82"/>
      <c r="R715" s="82"/>
      <c r="S715" s="82"/>
      <c r="T715" s="82"/>
      <c r="U715" s="82"/>
      <c r="V715" s="82"/>
      <c r="W715" s="82"/>
      <c r="X715" s="82"/>
      <c r="Y715" s="82"/>
      <c r="Z715" s="82"/>
      <c r="AA715" s="82"/>
      <c r="AB715" s="82"/>
      <c r="AC715" s="82"/>
      <c r="AD715" s="88"/>
    </row>
    <row r="716" spans="1:30" ht="11.25" customHeight="1">
      <c r="A716" s="88"/>
      <c r="B716" s="82"/>
      <c r="C716" s="82"/>
      <c r="D716" s="82"/>
      <c r="E716" s="82"/>
      <c r="F716" s="82"/>
      <c r="G716" s="82"/>
      <c r="H716" s="82"/>
      <c r="I716" s="82"/>
      <c r="J716" s="82"/>
      <c r="K716" s="82"/>
      <c r="L716" s="82"/>
      <c r="M716" s="82"/>
      <c r="N716" s="82"/>
      <c r="O716" s="82"/>
      <c r="P716" s="82"/>
      <c r="Q716" s="82"/>
      <c r="R716" s="82"/>
      <c r="S716" s="82"/>
      <c r="T716" s="82"/>
      <c r="U716" s="82"/>
      <c r="V716" s="82"/>
      <c r="W716" s="82"/>
      <c r="X716" s="82"/>
      <c r="Y716" s="82"/>
      <c r="Z716" s="82"/>
      <c r="AA716" s="82"/>
      <c r="AB716" s="82"/>
      <c r="AC716" s="82"/>
      <c r="AD716" s="88"/>
    </row>
    <row r="717" spans="1:30" ht="11.25" customHeight="1">
      <c r="A717" s="88"/>
      <c r="B717" s="82"/>
      <c r="C717" s="82"/>
      <c r="D717" s="82"/>
      <c r="E717" s="82"/>
      <c r="F717" s="82"/>
      <c r="G717" s="82"/>
      <c r="H717" s="82"/>
      <c r="I717" s="82"/>
      <c r="J717" s="82"/>
      <c r="K717" s="82"/>
      <c r="L717" s="82"/>
      <c r="M717" s="82"/>
      <c r="N717" s="82"/>
      <c r="O717" s="82"/>
      <c r="P717" s="82"/>
      <c r="Q717" s="82"/>
      <c r="R717" s="82"/>
      <c r="S717" s="82"/>
      <c r="T717" s="82"/>
      <c r="U717" s="82"/>
      <c r="V717" s="82"/>
      <c r="W717" s="82"/>
      <c r="X717" s="82"/>
      <c r="Y717" s="82"/>
      <c r="Z717" s="82"/>
      <c r="AA717" s="82"/>
      <c r="AB717" s="82"/>
      <c r="AC717" s="82"/>
      <c r="AD717" s="88"/>
    </row>
    <row r="718" spans="1:30" ht="11.25" customHeight="1">
      <c r="A718" s="88"/>
      <c r="B718" s="82"/>
      <c r="C718" s="82"/>
      <c r="D718" s="82"/>
      <c r="E718" s="82"/>
      <c r="F718" s="82"/>
      <c r="G718" s="82"/>
      <c r="H718" s="82"/>
      <c r="I718" s="82"/>
      <c r="J718" s="82"/>
      <c r="K718" s="82"/>
      <c r="L718" s="82"/>
      <c r="M718" s="82"/>
      <c r="N718" s="82"/>
      <c r="O718" s="82"/>
      <c r="P718" s="82"/>
      <c r="Q718" s="82"/>
      <c r="R718" s="82"/>
      <c r="S718" s="82"/>
      <c r="T718" s="82"/>
      <c r="U718" s="82"/>
      <c r="V718" s="82"/>
      <c r="W718" s="82"/>
      <c r="X718" s="82"/>
      <c r="Y718" s="82"/>
      <c r="Z718" s="82"/>
      <c r="AA718" s="82"/>
      <c r="AB718" s="82"/>
      <c r="AC718" s="82"/>
      <c r="AD718" s="88"/>
    </row>
    <row r="719" spans="1:30" ht="11.25" customHeight="1">
      <c r="A719" s="88"/>
      <c r="B719" s="82"/>
      <c r="C719" s="82"/>
      <c r="D719" s="82"/>
      <c r="E719" s="82"/>
      <c r="F719" s="82"/>
      <c r="G719" s="82"/>
      <c r="H719" s="82"/>
      <c r="I719" s="82"/>
      <c r="J719" s="82"/>
      <c r="K719" s="82"/>
      <c r="L719" s="82"/>
      <c r="M719" s="82"/>
      <c r="N719" s="82"/>
      <c r="O719" s="82"/>
      <c r="P719" s="82"/>
      <c r="Q719" s="82"/>
      <c r="R719" s="82"/>
      <c r="S719" s="82"/>
      <c r="T719" s="82"/>
      <c r="U719" s="82"/>
      <c r="V719" s="82"/>
      <c r="W719" s="82"/>
      <c r="X719" s="82"/>
      <c r="Y719" s="82"/>
      <c r="Z719" s="82"/>
      <c r="AA719" s="82"/>
      <c r="AB719" s="82"/>
      <c r="AC719" s="82"/>
      <c r="AD719" s="88"/>
    </row>
    <row r="720" spans="1:30" ht="11.25" customHeight="1">
      <c r="A720" s="88"/>
      <c r="B720" s="82"/>
      <c r="C720" s="82"/>
      <c r="D720" s="82"/>
      <c r="E720" s="82"/>
      <c r="F720" s="82"/>
      <c r="G720" s="82"/>
      <c r="H720" s="82"/>
      <c r="I720" s="82"/>
      <c r="J720" s="82"/>
      <c r="K720" s="82"/>
      <c r="L720" s="82"/>
      <c r="M720" s="82"/>
      <c r="N720" s="82"/>
      <c r="O720" s="82"/>
      <c r="P720" s="82"/>
      <c r="Q720" s="82"/>
      <c r="R720" s="82"/>
      <c r="S720" s="82"/>
      <c r="T720" s="82"/>
      <c r="U720" s="82"/>
      <c r="V720" s="82"/>
      <c r="W720" s="82"/>
      <c r="X720" s="82"/>
      <c r="Y720" s="82"/>
      <c r="Z720" s="82"/>
      <c r="AA720" s="82"/>
      <c r="AB720" s="82"/>
      <c r="AC720" s="82"/>
      <c r="AD720" s="88"/>
    </row>
    <row r="721" spans="1:30" ht="11.25" customHeight="1">
      <c r="A721" s="88"/>
      <c r="B721" s="82"/>
      <c r="C721" s="82"/>
      <c r="D721" s="82"/>
      <c r="E721" s="82"/>
      <c r="F721" s="82"/>
      <c r="G721" s="82"/>
      <c r="H721" s="82"/>
      <c r="I721" s="82"/>
      <c r="J721" s="82"/>
      <c r="K721" s="82"/>
      <c r="L721" s="82"/>
      <c r="M721" s="82"/>
      <c r="N721" s="82"/>
      <c r="O721" s="82"/>
      <c r="P721" s="82"/>
      <c r="Q721" s="82"/>
      <c r="R721" s="82"/>
      <c r="S721" s="82"/>
      <c r="T721" s="82"/>
      <c r="U721" s="82"/>
      <c r="V721" s="82"/>
      <c r="W721" s="82"/>
      <c r="X721" s="82"/>
      <c r="Y721" s="82"/>
      <c r="Z721" s="82"/>
      <c r="AA721" s="82"/>
      <c r="AB721" s="82"/>
      <c r="AC721" s="82"/>
      <c r="AD721" s="88"/>
    </row>
    <row r="722" spans="1:30" ht="11.25" customHeight="1">
      <c r="A722" s="88"/>
      <c r="B722" s="82"/>
      <c r="C722" s="82"/>
      <c r="D722" s="82"/>
      <c r="E722" s="82"/>
      <c r="F722" s="82"/>
      <c r="G722" s="82"/>
      <c r="H722" s="82"/>
      <c r="I722" s="82"/>
      <c r="J722" s="82"/>
      <c r="K722" s="82"/>
      <c r="L722" s="82"/>
      <c r="M722" s="82"/>
      <c r="N722" s="82"/>
      <c r="O722" s="82"/>
      <c r="P722" s="82"/>
      <c r="Q722" s="82"/>
      <c r="R722" s="82"/>
      <c r="S722" s="82"/>
      <c r="T722" s="82"/>
      <c r="U722" s="82"/>
      <c r="V722" s="82"/>
      <c r="W722" s="82"/>
      <c r="X722" s="82"/>
      <c r="Y722" s="82"/>
      <c r="Z722" s="82"/>
      <c r="AA722" s="82"/>
      <c r="AB722" s="82"/>
      <c r="AC722" s="82"/>
      <c r="AD722" s="88"/>
    </row>
    <row r="723" spans="1:30" ht="11.25" customHeight="1">
      <c r="A723" s="88"/>
      <c r="B723" s="82"/>
      <c r="C723" s="82"/>
      <c r="D723" s="82"/>
      <c r="E723" s="82"/>
      <c r="F723" s="82"/>
      <c r="G723" s="82"/>
      <c r="H723" s="82"/>
      <c r="I723" s="82"/>
      <c r="J723" s="82"/>
      <c r="K723" s="82"/>
      <c r="L723" s="82"/>
      <c r="M723" s="82"/>
      <c r="N723" s="82"/>
      <c r="O723" s="82"/>
      <c r="P723" s="82"/>
      <c r="Q723" s="82"/>
      <c r="R723" s="82"/>
      <c r="S723" s="82"/>
      <c r="T723" s="82"/>
      <c r="U723" s="82"/>
      <c r="V723" s="82"/>
      <c r="W723" s="82"/>
      <c r="X723" s="82"/>
      <c r="Y723" s="82"/>
      <c r="Z723" s="82"/>
      <c r="AA723" s="82"/>
      <c r="AB723" s="82"/>
      <c r="AC723" s="82"/>
      <c r="AD723" s="88"/>
    </row>
    <row r="724" spans="1:30" ht="11.25" customHeight="1">
      <c r="A724" s="88"/>
      <c r="B724" s="82"/>
      <c r="C724" s="82"/>
      <c r="D724" s="82"/>
      <c r="E724" s="82"/>
      <c r="F724" s="82"/>
      <c r="G724" s="82"/>
      <c r="H724" s="82"/>
      <c r="I724" s="82"/>
      <c r="J724" s="82"/>
      <c r="K724" s="82"/>
      <c r="L724" s="82"/>
      <c r="M724" s="82"/>
      <c r="N724" s="82"/>
      <c r="O724" s="82"/>
      <c r="P724" s="82"/>
      <c r="Q724" s="82"/>
      <c r="R724" s="82"/>
      <c r="S724" s="82"/>
      <c r="T724" s="82"/>
      <c r="U724" s="82"/>
      <c r="V724" s="82"/>
      <c r="W724" s="82"/>
      <c r="X724" s="82"/>
      <c r="Y724" s="82"/>
      <c r="Z724" s="82"/>
      <c r="AA724" s="82"/>
      <c r="AB724" s="82"/>
      <c r="AC724" s="82"/>
      <c r="AD724" s="88"/>
    </row>
    <row r="725" spans="1:30" ht="11.25" customHeight="1">
      <c r="A725" s="88"/>
      <c r="B725" s="82"/>
      <c r="C725" s="82"/>
      <c r="D725" s="82"/>
      <c r="E725" s="82"/>
      <c r="F725" s="82"/>
      <c r="G725" s="82"/>
      <c r="H725" s="82"/>
      <c r="I725" s="82"/>
      <c r="J725" s="82"/>
      <c r="K725" s="82"/>
      <c r="L725" s="82"/>
      <c r="M725" s="82"/>
      <c r="N725" s="82"/>
      <c r="O725" s="82"/>
      <c r="P725" s="82"/>
      <c r="Q725" s="82"/>
      <c r="R725" s="82"/>
      <c r="S725" s="82"/>
      <c r="T725" s="82"/>
      <c r="U725" s="82"/>
      <c r="V725" s="82"/>
      <c r="W725" s="82"/>
      <c r="X725" s="82"/>
      <c r="Y725" s="82"/>
      <c r="Z725" s="82"/>
      <c r="AA725" s="82"/>
      <c r="AB725" s="82"/>
      <c r="AC725" s="82"/>
      <c r="AD725" s="88"/>
    </row>
    <row r="726" spans="1:30" ht="11.25" customHeight="1">
      <c r="A726" s="88"/>
      <c r="B726" s="82"/>
      <c r="C726" s="82"/>
      <c r="D726" s="82"/>
      <c r="E726" s="82"/>
      <c r="F726" s="82"/>
      <c r="G726" s="82"/>
      <c r="H726" s="82"/>
      <c r="I726" s="82"/>
      <c r="J726" s="82"/>
      <c r="K726" s="82"/>
      <c r="L726" s="82"/>
      <c r="M726" s="82"/>
      <c r="N726" s="82"/>
      <c r="O726" s="82"/>
      <c r="P726" s="82"/>
      <c r="Q726" s="82"/>
      <c r="R726" s="82"/>
      <c r="S726" s="82"/>
      <c r="T726" s="82"/>
      <c r="U726" s="82"/>
      <c r="V726" s="82"/>
      <c r="W726" s="82"/>
      <c r="X726" s="82"/>
      <c r="Y726" s="82"/>
      <c r="Z726" s="82"/>
      <c r="AA726" s="82"/>
      <c r="AB726" s="82"/>
      <c r="AC726" s="82"/>
      <c r="AD726" s="88"/>
    </row>
    <row r="727" spans="1:30" ht="11.25" customHeight="1">
      <c r="A727" s="88"/>
      <c r="B727" s="82"/>
      <c r="C727" s="82"/>
      <c r="D727" s="82"/>
      <c r="E727" s="82"/>
      <c r="F727" s="82"/>
      <c r="G727" s="82"/>
      <c r="H727" s="82"/>
      <c r="I727" s="82"/>
      <c r="J727" s="82"/>
      <c r="K727" s="82"/>
      <c r="L727" s="82"/>
      <c r="M727" s="82"/>
      <c r="N727" s="82"/>
      <c r="O727" s="82"/>
      <c r="P727" s="82"/>
      <c r="Q727" s="82"/>
      <c r="R727" s="82"/>
      <c r="S727" s="82"/>
      <c r="T727" s="82"/>
      <c r="U727" s="82"/>
      <c r="V727" s="82"/>
      <c r="W727" s="82"/>
      <c r="X727" s="82"/>
      <c r="Y727" s="82"/>
      <c r="Z727" s="82"/>
      <c r="AA727" s="82"/>
      <c r="AB727" s="82"/>
      <c r="AC727" s="82"/>
      <c r="AD727" s="88"/>
    </row>
    <row r="728" spans="1:30" ht="11.25" customHeight="1">
      <c r="A728" s="88"/>
      <c r="B728" s="82"/>
      <c r="C728" s="82"/>
      <c r="D728" s="82"/>
      <c r="E728" s="82"/>
      <c r="F728" s="82"/>
      <c r="G728" s="82"/>
      <c r="H728" s="82"/>
      <c r="I728" s="82"/>
      <c r="J728" s="82"/>
      <c r="K728" s="82"/>
      <c r="L728" s="82"/>
      <c r="M728" s="82"/>
      <c r="N728" s="82"/>
      <c r="O728" s="82"/>
      <c r="P728" s="82"/>
      <c r="Q728" s="82"/>
      <c r="R728" s="82"/>
      <c r="S728" s="82"/>
      <c r="T728" s="82"/>
      <c r="U728" s="82"/>
      <c r="V728" s="82"/>
      <c r="W728" s="82"/>
      <c r="X728" s="82"/>
      <c r="Y728" s="82"/>
      <c r="Z728" s="82"/>
      <c r="AA728" s="82"/>
      <c r="AB728" s="82"/>
      <c r="AC728" s="82"/>
      <c r="AD728" s="88"/>
    </row>
    <row r="729" spans="1:30" ht="11.25" customHeight="1">
      <c r="A729" s="88"/>
      <c r="B729" s="82"/>
      <c r="C729" s="82"/>
      <c r="D729" s="82"/>
      <c r="E729" s="82"/>
      <c r="F729" s="82"/>
      <c r="G729" s="82"/>
      <c r="H729" s="82"/>
      <c r="I729" s="82"/>
      <c r="J729" s="82"/>
      <c r="K729" s="82"/>
      <c r="L729" s="82"/>
      <c r="M729" s="82"/>
      <c r="N729" s="82"/>
      <c r="O729" s="82"/>
      <c r="P729" s="82"/>
      <c r="Q729" s="82"/>
      <c r="R729" s="82"/>
      <c r="S729" s="82"/>
      <c r="T729" s="82"/>
      <c r="U729" s="82"/>
      <c r="V729" s="82"/>
      <c r="W729" s="82"/>
      <c r="X729" s="82"/>
      <c r="Y729" s="82"/>
      <c r="Z729" s="82"/>
      <c r="AA729" s="82"/>
      <c r="AB729" s="82"/>
      <c r="AC729" s="82"/>
      <c r="AD729" s="88"/>
    </row>
    <row r="730" spans="1:30" ht="11.25" customHeight="1">
      <c r="A730" s="88"/>
      <c r="B730" s="82"/>
      <c r="C730" s="82"/>
      <c r="D730" s="82"/>
      <c r="E730" s="82"/>
      <c r="F730" s="82"/>
      <c r="G730" s="82"/>
      <c r="H730" s="82"/>
      <c r="I730" s="82"/>
      <c r="J730" s="82"/>
      <c r="K730" s="82"/>
      <c r="L730" s="82"/>
      <c r="M730" s="82"/>
      <c r="N730" s="82"/>
      <c r="O730" s="82"/>
      <c r="P730" s="82"/>
      <c r="Q730" s="82"/>
      <c r="R730" s="82"/>
      <c r="S730" s="82"/>
      <c r="T730" s="82"/>
      <c r="U730" s="82"/>
      <c r="V730" s="82"/>
      <c r="W730" s="82"/>
      <c r="X730" s="82"/>
      <c r="Y730" s="82"/>
      <c r="Z730" s="82"/>
      <c r="AA730" s="82"/>
      <c r="AB730" s="82"/>
      <c r="AC730" s="82"/>
      <c r="AD730" s="88"/>
    </row>
    <row r="731" spans="1:30" ht="11.25" customHeight="1">
      <c r="A731" s="88"/>
      <c r="B731" s="82"/>
      <c r="C731" s="82"/>
      <c r="D731" s="82"/>
      <c r="E731" s="82"/>
      <c r="F731" s="82"/>
      <c r="G731" s="82"/>
      <c r="H731" s="82"/>
      <c r="I731" s="82"/>
      <c r="J731" s="82"/>
      <c r="K731" s="82"/>
      <c r="L731" s="82"/>
      <c r="M731" s="82"/>
      <c r="N731" s="82"/>
      <c r="O731" s="82"/>
      <c r="P731" s="82"/>
      <c r="Q731" s="82"/>
      <c r="R731" s="82"/>
      <c r="S731" s="82"/>
      <c r="T731" s="82"/>
      <c r="U731" s="82"/>
      <c r="V731" s="82"/>
      <c r="W731" s="82"/>
      <c r="X731" s="82"/>
      <c r="Y731" s="82"/>
      <c r="Z731" s="82"/>
      <c r="AA731" s="82"/>
      <c r="AB731" s="82"/>
      <c r="AC731" s="82"/>
      <c r="AD731" s="88"/>
    </row>
    <row r="732" spans="1:30" ht="11.25" customHeight="1">
      <c r="A732" s="88"/>
      <c r="B732" s="82"/>
      <c r="C732" s="82"/>
      <c r="D732" s="82"/>
      <c r="E732" s="82"/>
      <c r="F732" s="82"/>
      <c r="G732" s="82"/>
      <c r="H732" s="82"/>
      <c r="I732" s="82"/>
      <c r="J732" s="82"/>
      <c r="K732" s="82"/>
      <c r="L732" s="82"/>
      <c r="M732" s="82"/>
      <c r="N732" s="82"/>
      <c r="O732" s="82"/>
      <c r="P732" s="82"/>
      <c r="Q732" s="82"/>
      <c r="R732" s="82"/>
      <c r="S732" s="82"/>
      <c r="T732" s="82"/>
      <c r="U732" s="82"/>
      <c r="V732" s="82"/>
      <c r="W732" s="82"/>
      <c r="X732" s="82"/>
      <c r="Y732" s="82"/>
      <c r="Z732" s="82"/>
      <c r="AA732" s="82"/>
      <c r="AB732" s="82"/>
      <c r="AC732" s="82"/>
      <c r="AD732" s="88"/>
    </row>
    <row r="733" spans="1:30" ht="11.25" customHeight="1">
      <c r="A733" s="88"/>
      <c r="B733" s="82"/>
      <c r="C733" s="82"/>
      <c r="D733" s="82"/>
      <c r="E733" s="82"/>
      <c r="F733" s="82"/>
      <c r="G733" s="82"/>
      <c r="H733" s="82"/>
      <c r="I733" s="82"/>
      <c r="J733" s="82"/>
      <c r="K733" s="82"/>
      <c r="L733" s="82"/>
      <c r="M733" s="82"/>
      <c r="N733" s="82"/>
      <c r="O733" s="82"/>
      <c r="P733" s="82"/>
      <c r="Q733" s="82"/>
      <c r="R733" s="82"/>
      <c r="S733" s="82"/>
      <c r="T733" s="82"/>
      <c r="U733" s="82"/>
      <c r="V733" s="82"/>
      <c r="W733" s="82"/>
      <c r="X733" s="82"/>
      <c r="Y733" s="82"/>
      <c r="Z733" s="82"/>
      <c r="AA733" s="82"/>
      <c r="AB733" s="82"/>
      <c r="AC733" s="82"/>
      <c r="AD733" s="88"/>
    </row>
    <row r="734" spans="1:30" ht="11.25" customHeight="1">
      <c r="A734" s="88"/>
      <c r="B734" s="82"/>
      <c r="C734" s="82"/>
      <c r="D734" s="82"/>
      <c r="E734" s="82"/>
      <c r="F734" s="82"/>
      <c r="G734" s="82"/>
      <c r="H734" s="82"/>
      <c r="I734" s="82"/>
      <c r="J734" s="82"/>
      <c r="K734" s="82"/>
      <c r="L734" s="82"/>
      <c r="M734" s="82"/>
      <c r="N734" s="82"/>
      <c r="O734" s="82"/>
      <c r="P734" s="82"/>
      <c r="Q734" s="82"/>
      <c r="R734" s="82"/>
      <c r="S734" s="82"/>
      <c r="T734" s="82"/>
      <c r="U734" s="82"/>
      <c r="V734" s="82"/>
      <c r="W734" s="82"/>
      <c r="X734" s="82"/>
      <c r="Y734" s="82"/>
      <c r="Z734" s="82"/>
      <c r="AA734" s="82"/>
      <c r="AB734" s="82"/>
      <c r="AC734" s="82"/>
      <c r="AD734" s="88"/>
    </row>
    <row r="735" spans="1:30" ht="11.25" customHeight="1">
      <c r="A735" s="88"/>
      <c r="B735" s="82"/>
      <c r="C735" s="82"/>
      <c r="D735" s="82"/>
      <c r="E735" s="82"/>
      <c r="F735" s="82"/>
      <c r="G735" s="82"/>
      <c r="H735" s="82"/>
      <c r="I735" s="82"/>
      <c r="J735" s="82"/>
      <c r="K735" s="82"/>
      <c r="L735" s="82"/>
      <c r="M735" s="82"/>
      <c r="N735" s="82"/>
      <c r="O735" s="82"/>
      <c r="P735" s="82"/>
      <c r="Q735" s="82"/>
      <c r="R735" s="82"/>
      <c r="S735" s="82"/>
      <c r="T735" s="82"/>
      <c r="U735" s="82"/>
      <c r="V735" s="82"/>
      <c r="W735" s="82"/>
      <c r="X735" s="82"/>
      <c r="Y735" s="82"/>
      <c r="Z735" s="82"/>
      <c r="AA735" s="82"/>
      <c r="AB735" s="82"/>
      <c r="AC735" s="82"/>
      <c r="AD735" s="88"/>
    </row>
    <row r="736" spans="1:30" ht="11.25" customHeight="1">
      <c r="A736" s="88"/>
      <c r="B736" s="82"/>
      <c r="C736" s="82"/>
      <c r="D736" s="82"/>
      <c r="E736" s="82"/>
      <c r="F736" s="82"/>
      <c r="G736" s="82"/>
      <c r="H736" s="82"/>
      <c r="I736" s="82"/>
      <c r="J736" s="82"/>
      <c r="K736" s="82"/>
      <c r="L736" s="82"/>
      <c r="M736" s="82"/>
      <c r="N736" s="82"/>
      <c r="O736" s="82"/>
      <c r="P736" s="82"/>
      <c r="Q736" s="82"/>
      <c r="R736" s="82"/>
      <c r="S736" s="82"/>
      <c r="T736" s="82"/>
      <c r="U736" s="82"/>
      <c r="V736" s="82"/>
      <c r="W736" s="82"/>
      <c r="X736" s="82"/>
      <c r="Y736" s="82"/>
      <c r="Z736" s="82"/>
      <c r="AA736" s="82"/>
      <c r="AB736" s="82"/>
      <c r="AC736" s="82"/>
      <c r="AD736" s="88"/>
    </row>
    <row r="737" spans="1:30" ht="11.25" customHeight="1">
      <c r="A737" s="88"/>
      <c r="B737" s="82"/>
      <c r="C737" s="82"/>
      <c r="D737" s="82"/>
      <c r="E737" s="82"/>
      <c r="F737" s="82"/>
      <c r="G737" s="82"/>
      <c r="H737" s="82"/>
      <c r="I737" s="82"/>
      <c r="J737" s="82"/>
      <c r="K737" s="82"/>
      <c r="L737" s="82"/>
      <c r="M737" s="82"/>
      <c r="N737" s="82"/>
      <c r="O737" s="82"/>
      <c r="P737" s="82"/>
      <c r="Q737" s="82"/>
      <c r="R737" s="82"/>
      <c r="S737" s="82"/>
      <c r="T737" s="82"/>
      <c r="U737" s="82"/>
      <c r="V737" s="82"/>
      <c r="W737" s="82"/>
      <c r="X737" s="82"/>
      <c r="Y737" s="82"/>
      <c r="Z737" s="82"/>
      <c r="AA737" s="82"/>
      <c r="AB737" s="82"/>
      <c r="AC737" s="82"/>
      <c r="AD737" s="88"/>
    </row>
    <row r="738" spans="1:30" ht="11.25" customHeight="1">
      <c r="A738" s="88"/>
      <c r="B738" s="82"/>
      <c r="C738" s="82"/>
      <c r="D738" s="82"/>
      <c r="E738" s="82"/>
      <c r="F738" s="82"/>
      <c r="G738" s="82"/>
      <c r="H738" s="82"/>
      <c r="I738" s="82"/>
      <c r="J738" s="82"/>
      <c r="K738" s="82"/>
      <c r="L738" s="82"/>
      <c r="M738" s="82"/>
      <c r="N738" s="82"/>
      <c r="O738" s="82"/>
      <c r="P738" s="82"/>
      <c r="Q738" s="82"/>
      <c r="R738" s="82"/>
      <c r="S738" s="82"/>
      <c r="T738" s="82"/>
      <c r="U738" s="82"/>
      <c r="V738" s="82"/>
      <c r="W738" s="82"/>
      <c r="X738" s="82"/>
      <c r="Y738" s="82"/>
      <c r="Z738" s="82"/>
      <c r="AA738" s="82"/>
      <c r="AB738" s="82"/>
      <c r="AC738" s="82"/>
      <c r="AD738" s="88"/>
    </row>
    <row r="739" spans="1:30" ht="11.25" customHeight="1">
      <c r="A739" s="88"/>
      <c r="B739" s="82"/>
      <c r="C739" s="196" t="s">
        <v>332</v>
      </c>
      <c r="D739" s="197"/>
      <c r="E739" s="197"/>
      <c r="F739" s="197"/>
      <c r="G739" s="197"/>
      <c r="H739" s="197"/>
      <c r="I739" s="197"/>
      <c r="J739" s="197"/>
      <c r="K739" s="197"/>
      <c r="L739" s="197"/>
      <c r="M739" s="197"/>
      <c r="N739" s="210"/>
      <c r="O739" s="82"/>
      <c r="P739" s="196" t="s">
        <v>331</v>
      </c>
      <c r="Q739" s="82"/>
      <c r="R739" s="82"/>
      <c r="S739" s="82"/>
      <c r="T739" s="82"/>
      <c r="U739" s="82"/>
      <c r="V739" s="82"/>
      <c r="W739" s="82"/>
      <c r="X739" s="82"/>
      <c r="Y739" s="82"/>
      <c r="Z739" s="82"/>
      <c r="AA739" s="82"/>
      <c r="AB739" s="82"/>
      <c r="AC739" s="82"/>
      <c r="AD739" s="88"/>
    </row>
    <row r="740" spans="1:30" ht="11.25" customHeight="1">
      <c r="A740" s="88"/>
      <c r="B740" s="82"/>
      <c r="C740" s="82"/>
      <c r="D740" s="82" t="s">
        <v>14</v>
      </c>
      <c r="E740" s="82"/>
      <c r="F740" s="82" t="s">
        <v>40</v>
      </c>
      <c r="G740" s="82"/>
      <c r="H740" s="82" t="s">
        <v>41</v>
      </c>
      <c r="I740" s="82"/>
      <c r="J740" s="82" t="s">
        <v>42</v>
      </c>
      <c r="K740" s="82"/>
      <c r="L740" s="82" t="s">
        <v>43</v>
      </c>
      <c r="M740" s="82"/>
      <c r="N740" s="82"/>
      <c r="O740" s="82"/>
      <c r="P740" s="82"/>
      <c r="Q740" s="82" t="s">
        <v>14</v>
      </c>
      <c r="R740" s="82"/>
      <c r="S740" s="82" t="s">
        <v>40</v>
      </c>
      <c r="T740" s="82"/>
      <c r="U740" s="82" t="s">
        <v>41</v>
      </c>
      <c r="V740" s="82"/>
      <c r="W740" s="82" t="s">
        <v>42</v>
      </c>
      <c r="X740" s="82"/>
      <c r="Y740" s="82" t="s">
        <v>43</v>
      </c>
      <c r="Z740" s="82"/>
      <c r="AA740" s="82"/>
      <c r="AB740" s="82"/>
      <c r="AC740" s="82"/>
      <c r="AD740" s="88"/>
    </row>
    <row r="741" spans="1:30" ht="11.25" customHeight="1">
      <c r="A741" s="88"/>
      <c r="B741" s="82"/>
      <c r="C741" s="82" t="s">
        <v>7</v>
      </c>
      <c r="D741" s="21" t="str">
        <f>_xlfn.IFERROR(D651-Q651,"")</f>
        <v/>
      </c>
      <c r="E741" s="82" t="s">
        <v>21</v>
      </c>
      <c r="F741" s="21" t="str">
        <f>_xlfn.IFERROR(F651-S651,"")</f>
        <v/>
      </c>
      <c r="G741" s="82" t="s">
        <v>21</v>
      </c>
      <c r="H741" s="21" t="str">
        <f>_xlfn.IFERROR(H651-U651,"")</f>
        <v/>
      </c>
      <c r="I741" s="82" t="s">
        <v>21</v>
      </c>
      <c r="J741" s="21" t="str">
        <f>_xlfn.IFERROR(J651-W651,"")</f>
        <v/>
      </c>
      <c r="K741" s="82" t="s">
        <v>21</v>
      </c>
      <c r="L741" s="21" t="str">
        <f>_xlfn.IFERROR(L651-Y651,"")</f>
        <v/>
      </c>
      <c r="M741" s="82" t="s">
        <v>21</v>
      </c>
      <c r="N741" s="82"/>
      <c r="O741" s="82"/>
      <c r="P741" s="82" t="s">
        <v>7</v>
      </c>
      <c r="Q741" s="39" t="str">
        <f>_xlfn.IFERROR(D741/Q651,"")</f>
        <v/>
      </c>
      <c r="R741" s="82"/>
      <c r="S741" s="39" t="str">
        <f>_xlfn.IFERROR(F741/S651,"")</f>
        <v/>
      </c>
      <c r="T741" s="82"/>
      <c r="U741" s="39" t="str">
        <f>_xlfn.IFERROR(H741/U651,"")</f>
        <v/>
      </c>
      <c r="V741" s="82"/>
      <c r="W741" s="39" t="str">
        <f>_xlfn.IFERROR(J741/W651,"")</f>
        <v/>
      </c>
      <c r="X741" s="82"/>
      <c r="Y741" s="39" t="str">
        <f>_xlfn.IFERROR(L741/Y651,"")</f>
        <v/>
      </c>
      <c r="Z741" s="82"/>
      <c r="AA741" s="82"/>
      <c r="AB741" s="82"/>
      <c r="AC741" s="82"/>
      <c r="AD741" s="88"/>
    </row>
    <row r="742" spans="1:30" ht="11.25" customHeight="1">
      <c r="A742" s="88"/>
      <c r="B742" s="82"/>
      <c r="C742" s="82"/>
      <c r="D742" s="120"/>
      <c r="E742" s="82"/>
      <c r="F742" s="120"/>
      <c r="G742" s="82"/>
      <c r="H742" s="120"/>
      <c r="I742" s="82"/>
      <c r="J742" s="120"/>
      <c r="K742" s="82"/>
      <c r="L742" s="120"/>
      <c r="M742" s="82"/>
      <c r="N742" s="82"/>
      <c r="O742" s="82"/>
      <c r="P742" s="82"/>
      <c r="Q742" s="120"/>
      <c r="R742" s="82"/>
      <c r="S742" s="120"/>
      <c r="T742" s="82"/>
      <c r="U742" s="120"/>
      <c r="V742" s="82"/>
      <c r="W742" s="120"/>
      <c r="X742" s="82"/>
      <c r="Y742" s="120"/>
      <c r="Z742" s="82"/>
      <c r="AA742" s="82"/>
      <c r="AB742" s="82"/>
      <c r="AC742" s="82"/>
      <c r="AD742" s="88"/>
    </row>
    <row r="743" spans="1:30" ht="11.25" customHeight="1">
      <c r="A743" s="88"/>
      <c r="B743" s="82"/>
      <c r="C743" s="82" t="s">
        <v>8</v>
      </c>
      <c r="D743" s="21" t="str">
        <f>_xlfn.IFERROR(D653-Q653,"")</f>
        <v/>
      </c>
      <c r="E743" s="82" t="s">
        <v>21</v>
      </c>
      <c r="F743" s="21" t="str">
        <f>_xlfn.IFERROR(F653-S653,"")</f>
        <v/>
      </c>
      <c r="G743" s="82" t="s">
        <v>21</v>
      </c>
      <c r="H743" s="21" t="str">
        <f>_xlfn.IFERROR(H653-U653,"")</f>
        <v/>
      </c>
      <c r="I743" s="82" t="s">
        <v>21</v>
      </c>
      <c r="J743" s="21" t="str">
        <f>_xlfn.IFERROR(J653-W653,"")</f>
        <v/>
      </c>
      <c r="K743" s="82" t="s">
        <v>21</v>
      </c>
      <c r="L743" s="21" t="str">
        <f>_xlfn.IFERROR(L653-Y653,"")</f>
        <v/>
      </c>
      <c r="M743" s="82" t="s">
        <v>21</v>
      </c>
      <c r="N743" s="82"/>
      <c r="O743" s="82"/>
      <c r="P743" s="82" t="s">
        <v>8</v>
      </c>
      <c r="Q743" s="39" t="str">
        <f>_xlfn.IFERROR(D743/Q653,"")</f>
        <v/>
      </c>
      <c r="R743" s="82"/>
      <c r="S743" s="39" t="str">
        <f>_xlfn.IFERROR(F743/S653,"")</f>
        <v/>
      </c>
      <c r="T743" s="82"/>
      <c r="U743" s="39" t="str">
        <f>_xlfn.IFERROR(H743/U653,"")</f>
        <v/>
      </c>
      <c r="V743" s="82"/>
      <c r="W743" s="39" t="str">
        <f>_xlfn.IFERROR(J743/W653,"")</f>
        <v/>
      </c>
      <c r="X743" s="82"/>
      <c r="Y743" s="39" t="str">
        <f>_xlfn.IFERROR(L743/Y653,"")</f>
        <v/>
      </c>
      <c r="Z743" s="82"/>
      <c r="AA743" s="82"/>
      <c r="AB743" s="82"/>
      <c r="AC743" s="82"/>
      <c r="AD743" s="88"/>
    </row>
    <row r="744" spans="1:30" ht="11.25" customHeight="1">
      <c r="A744" s="88"/>
      <c r="B744" s="82"/>
      <c r="C744" s="82"/>
      <c r="D744" s="120"/>
      <c r="E744" s="82"/>
      <c r="F744" s="120"/>
      <c r="G744" s="82"/>
      <c r="H744" s="120"/>
      <c r="I744" s="82"/>
      <c r="J744" s="120"/>
      <c r="K744" s="82"/>
      <c r="L744" s="120"/>
      <c r="M744" s="82"/>
      <c r="N744" s="82"/>
      <c r="O744" s="82"/>
      <c r="P744" s="82"/>
      <c r="Q744" s="120"/>
      <c r="R744" s="82"/>
      <c r="S744" s="120"/>
      <c r="T744" s="82"/>
      <c r="U744" s="120"/>
      <c r="V744" s="82"/>
      <c r="W744" s="120"/>
      <c r="X744" s="82"/>
      <c r="Y744" s="120"/>
      <c r="Z744" s="82"/>
      <c r="AA744" s="82"/>
      <c r="AB744" s="82"/>
      <c r="AC744" s="82"/>
      <c r="AD744" s="88"/>
    </row>
    <row r="745" spans="1:30" ht="11.25" customHeight="1">
      <c r="A745" s="88"/>
      <c r="B745" s="82"/>
      <c r="C745" s="82" t="s">
        <v>9</v>
      </c>
      <c r="D745" s="21" t="str">
        <f>_xlfn.IFERROR(D655-Q655,"")</f>
        <v/>
      </c>
      <c r="E745" s="82" t="s">
        <v>21</v>
      </c>
      <c r="F745" s="21" t="str">
        <f>_xlfn.IFERROR(F655-S655,"")</f>
        <v/>
      </c>
      <c r="G745" s="82" t="s">
        <v>21</v>
      </c>
      <c r="H745" s="21" t="str">
        <f>_xlfn.IFERROR(H655-U655,"")</f>
        <v/>
      </c>
      <c r="I745" s="82" t="s">
        <v>21</v>
      </c>
      <c r="J745" s="21" t="str">
        <f>_xlfn.IFERROR(J655-W655,"")</f>
        <v/>
      </c>
      <c r="K745" s="82" t="s">
        <v>21</v>
      </c>
      <c r="L745" s="21" t="str">
        <f>_xlfn.IFERROR(L655-Y655,"")</f>
        <v/>
      </c>
      <c r="M745" s="82" t="s">
        <v>21</v>
      </c>
      <c r="N745" s="82"/>
      <c r="O745" s="82"/>
      <c r="P745" s="82" t="s">
        <v>9</v>
      </c>
      <c r="Q745" s="39" t="str">
        <f>_xlfn.IFERROR(D745/Q655,"")</f>
        <v/>
      </c>
      <c r="R745" s="82"/>
      <c r="S745" s="39" t="str">
        <f>_xlfn.IFERROR(F745/S655,"")</f>
        <v/>
      </c>
      <c r="T745" s="82"/>
      <c r="U745" s="39" t="str">
        <f>_xlfn.IFERROR(H745/U655,"")</f>
        <v/>
      </c>
      <c r="V745" s="82"/>
      <c r="W745" s="39" t="str">
        <f>_xlfn.IFERROR(J745/W655,"")</f>
        <v/>
      </c>
      <c r="X745" s="82"/>
      <c r="Y745" s="39" t="str">
        <f>_xlfn.IFERROR(L745/Y655,"")</f>
        <v/>
      </c>
      <c r="Z745" s="82"/>
      <c r="AA745" s="82"/>
      <c r="AB745" s="82"/>
      <c r="AC745" s="82"/>
      <c r="AD745" s="88"/>
    </row>
    <row r="746" spans="1:30" ht="11.25" customHeight="1">
      <c r="A746" s="88"/>
      <c r="B746" s="82"/>
      <c r="C746" s="82"/>
      <c r="D746" s="120"/>
      <c r="E746" s="82"/>
      <c r="F746" s="120"/>
      <c r="G746" s="82"/>
      <c r="H746" s="120"/>
      <c r="I746" s="82"/>
      <c r="J746" s="120"/>
      <c r="K746" s="82"/>
      <c r="L746" s="120"/>
      <c r="M746" s="82"/>
      <c r="N746" s="82"/>
      <c r="O746" s="82"/>
      <c r="P746" s="82"/>
      <c r="Q746" s="120"/>
      <c r="R746" s="82"/>
      <c r="S746" s="120"/>
      <c r="T746" s="82"/>
      <c r="U746" s="120"/>
      <c r="V746" s="82"/>
      <c r="W746" s="120"/>
      <c r="X746" s="82"/>
      <c r="Y746" s="120"/>
      <c r="Z746" s="82"/>
      <c r="AA746" s="82"/>
      <c r="AB746" s="82"/>
      <c r="AC746" s="82"/>
      <c r="AD746" s="88"/>
    </row>
    <row r="747" spans="1:30" ht="11.25" customHeight="1">
      <c r="A747" s="88"/>
      <c r="B747" s="82"/>
      <c r="C747" s="82" t="s">
        <v>11</v>
      </c>
      <c r="D747" s="21" t="str">
        <f>_xlfn.IFERROR(D657-Q657,"")</f>
        <v/>
      </c>
      <c r="E747" s="82" t="s">
        <v>21</v>
      </c>
      <c r="F747" s="21" t="str">
        <f>_xlfn.IFERROR(F657-S657,"")</f>
        <v/>
      </c>
      <c r="G747" s="82" t="s">
        <v>21</v>
      </c>
      <c r="H747" s="21" t="str">
        <f>_xlfn.IFERROR(H657-U657,"")</f>
        <v/>
      </c>
      <c r="I747" s="82" t="s">
        <v>21</v>
      </c>
      <c r="J747" s="21" t="str">
        <f>_xlfn.IFERROR(J657-W657,"")</f>
        <v/>
      </c>
      <c r="K747" s="82" t="s">
        <v>21</v>
      </c>
      <c r="L747" s="21" t="str">
        <f>_xlfn.IFERROR(L657-Y657,"")</f>
        <v/>
      </c>
      <c r="M747" s="82" t="s">
        <v>21</v>
      </c>
      <c r="N747" s="82"/>
      <c r="O747" s="82"/>
      <c r="P747" s="82" t="s">
        <v>11</v>
      </c>
      <c r="Q747" s="39" t="str">
        <f>_xlfn.IFERROR(D747/Q657,"")</f>
        <v/>
      </c>
      <c r="R747" s="82"/>
      <c r="S747" s="39" t="str">
        <f>_xlfn.IFERROR(F747/S657,"")</f>
        <v/>
      </c>
      <c r="T747" s="82"/>
      <c r="U747" s="39" t="str">
        <f>_xlfn.IFERROR(H747/U657,"")</f>
        <v/>
      </c>
      <c r="V747" s="82"/>
      <c r="W747" s="39" t="str">
        <f>_xlfn.IFERROR(J747/W657,"")</f>
        <v/>
      </c>
      <c r="X747" s="82"/>
      <c r="Y747" s="39" t="str">
        <f>_xlfn.IFERROR(L747/Y657,"")</f>
        <v/>
      </c>
      <c r="Z747" s="82"/>
      <c r="AA747" s="82"/>
      <c r="AB747" s="82"/>
      <c r="AC747" s="82"/>
      <c r="AD747" s="88"/>
    </row>
    <row r="748" spans="1:30" ht="11.25" customHeight="1">
      <c r="A748" s="88"/>
      <c r="B748" s="82"/>
      <c r="C748" s="82"/>
      <c r="D748" s="120"/>
      <c r="E748" s="82"/>
      <c r="F748" s="120"/>
      <c r="G748" s="82"/>
      <c r="H748" s="120"/>
      <c r="I748" s="82"/>
      <c r="J748" s="120"/>
      <c r="K748" s="82"/>
      <c r="L748" s="120"/>
      <c r="M748" s="82"/>
      <c r="N748" s="82"/>
      <c r="O748" s="82"/>
      <c r="P748" s="82"/>
      <c r="Q748" s="120"/>
      <c r="R748" s="82"/>
      <c r="S748" s="120"/>
      <c r="T748" s="82"/>
      <c r="U748" s="120"/>
      <c r="V748" s="82"/>
      <c r="W748" s="120"/>
      <c r="X748" s="82"/>
      <c r="Y748" s="120"/>
      <c r="Z748" s="82"/>
      <c r="AA748" s="82"/>
      <c r="AB748" s="82"/>
      <c r="AC748" s="82"/>
      <c r="AD748" s="88"/>
    </row>
    <row r="749" spans="1:30" ht="11.25" customHeight="1">
      <c r="A749" s="88"/>
      <c r="B749" s="82"/>
      <c r="C749" s="82" t="s">
        <v>10</v>
      </c>
      <c r="D749" s="21" t="str">
        <f>_xlfn.IFERROR(D659-Q659,"")</f>
        <v/>
      </c>
      <c r="E749" s="82" t="s">
        <v>21</v>
      </c>
      <c r="F749" s="21" t="str">
        <f>_xlfn.IFERROR(F659-S659,"")</f>
        <v/>
      </c>
      <c r="G749" s="82" t="s">
        <v>21</v>
      </c>
      <c r="H749" s="21" t="str">
        <f>_xlfn.IFERROR(H659-U659,"")</f>
        <v/>
      </c>
      <c r="I749" s="82" t="s">
        <v>21</v>
      </c>
      <c r="J749" s="21" t="str">
        <f>_xlfn.IFERROR(J659-W659,"")</f>
        <v/>
      </c>
      <c r="K749" s="82" t="s">
        <v>21</v>
      </c>
      <c r="L749" s="21" t="str">
        <f>_xlfn.IFERROR(L659-Y659,"")</f>
        <v/>
      </c>
      <c r="M749" s="82" t="s">
        <v>21</v>
      </c>
      <c r="N749" s="82"/>
      <c r="O749" s="82"/>
      <c r="P749" s="82" t="s">
        <v>10</v>
      </c>
      <c r="Q749" s="39" t="str">
        <f>_xlfn.IFERROR(D749/Q659,"")</f>
        <v/>
      </c>
      <c r="R749" s="82"/>
      <c r="S749" s="39" t="str">
        <f>_xlfn.IFERROR(F749/S659,"")</f>
        <v/>
      </c>
      <c r="T749" s="82"/>
      <c r="U749" s="39" t="str">
        <f>_xlfn.IFERROR(H749/U659,"")</f>
        <v/>
      </c>
      <c r="V749" s="82"/>
      <c r="W749" s="39" t="str">
        <f>_xlfn.IFERROR(J749/W659,"")</f>
        <v/>
      </c>
      <c r="X749" s="82"/>
      <c r="Y749" s="39" t="str">
        <f>_xlfn.IFERROR(L749/Y659,"")</f>
        <v/>
      </c>
      <c r="Z749" s="82"/>
      <c r="AA749" s="82"/>
      <c r="AB749" s="82"/>
      <c r="AC749" s="82"/>
      <c r="AD749" s="88"/>
    </row>
    <row r="750" spans="1:30" ht="11.25" customHeight="1">
      <c r="A750" s="88"/>
      <c r="B750" s="82"/>
      <c r="C750" s="82"/>
      <c r="D750" s="120"/>
      <c r="E750" s="82"/>
      <c r="F750" s="120"/>
      <c r="G750" s="82"/>
      <c r="H750" s="120"/>
      <c r="I750" s="82"/>
      <c r="J750" s="120"/>
      <c r="K750" s="82"/>
      <c r="L750" s="120"/>
      <c r="M750" s="82"/>
      <c r="N750" s="82"/>
      <c r="O750" s="82"/>
      <c r="P750" s="82"/>
      <c r="Q750" s="120"/>
      <c r="R750" s="82"/>
      <c r="S750" s="120"/>
      <c r="T750" s="82"/>
      <c r="U750" s="120"/>
      <c r="V750" s="82"/>
      <c r="W750" s="120"/>
      <c r="X750" s="82"/>
      <c r="Y750" s="120"/>
      <c r="Z750" s="82"/>
      <c r="AA750" s="82"/>
      <c r="AB750" s="82"/>
      <c r="AC750" s="82"/>
      <c r="AD750" s="88"/>
    </row>
    <row r="751" spans="1:30" ht="11.25" customHeight="1">
      <c r="A751" s="88"/>
      <c r="B751" s="82"/>
      <c r="C751" s="82" t="s">
        <v>12</v>
      </c>
      <c r="D751" s="21" t="str">
        <f>_xlfn.IFERROR(D661-Q661,"")</f>
        <v/>
      </c>
      <c r="E751" s="82" t="s">
        <v>21</v>
      </c>
      <c r="F751" s="21" t="str">
        <f>_xlfn.IFERROR(F661-S661,"")</f>
        <v/>
      </c>
      <c r="G751" s="82" t="s">
        <v>21</v>
      </c>
      <c r="H751" s="21" t="str">
        <f>_xlfn.IFERROR(H661-U661,"")</f>
        <v/>
      </c>
      <c r="I751" s="82" t="s">
        <v>21</v>
      </c>
      <c r="J751" s="21" t="str">
        <f>_xlfn.IFERROR(J661-W661,"")</f>
        <v/>
      </c>
      <c r="K751" s="82" t="s">
        <v>21</v>
      </c>
      <c r="L751" s="21" t="str">
        <f>_xlfn.IFERROR(L661-Y661,"")</f>
        <v/>
      </c>
      <c r="M751" s="82" t="s">
        <v>21</v>
      </c>
      <c r="N751" s="82"/>
      <c r="O751" s="82"/>
      <c r="P751" s="82" t="s">
        <v>12</v>
      </c>
      <c r="Q751" s="39" t="str">
        <f>_xlfn.IFERROR(D751/Q661,"")</f>
        <v/>
      </c>
      <c r="R751" s="82"/>
      <c r="S751" s="39" t="str">
        <f>_xlfn.IFERROR(F751/S661,"")</f>
        <v/>
      </c>
      <c r="T751" s="82"/>
      <c r="U751" s="39" t="str">
        <f>_xlfn.IFERROR(H751/U661,"")</f>
        <v/>
      </c>
      <c r="V751" s="82"/>
      <c r="W751" s="39" t="str">
        <f>_xlfn.IFERROR(J751/W661,"")</f>
        <v/>
      </c>
      <c r="X751" s="82"/>
      <c r="Y751" s="39" t="str">
        <f>_xlfn.IFERROR(L751/Y661,"")</f>
        <v/>
      </c>
      <c r="Z751" s="82"/>
      <c r="AA751" s="82"/>
      <c r="AB751" s="82"/>
      <c r="AC751" s="82"/>
      <c r="AD751" s="88"/>
    </row>
    <row r="752" spans="1:30" ht="11.25" customHeight="1">
      <c r="A752" s="88"/>
      <c r="B752" s="82"/>
      <c r="C752" s="82"/>
      <c r="D752" s="120"/>
      <c r="E752" s="82"/>
      <c r="F752" s="120"/>
      <c r="G752" s="82"/>
      <c r="H752" s="120"/>
      <c r="I752" s="82"/>
      <c r="J752" s="120"/>
      <c r="K752" s="82"/>
      <c r="L752" s="120"/>
      <c r="M752" s="82"/>
      <c r="N752" s="82"/>
      <c r="O752" s="82"/>
      <c r="P752" s="82"/>
      <c r="Q752" s="120"/>
      <c r="R752" s="82"/>
      <c r="S752" s="120"/>
      <c r="T752" s="82"/>
      <c r="U752" s="120"/>
      <c r="V752" s="82"/>
      <c r="W752" s="120"/>
      <c r="X752" s="82"/>
      <c r="Y752" s="120"/>
      <c r="Z752" s="82"/>
      <c r="AA752" s="82"/>
      <c r="AB752" s="82"/>
      <c r="AC752" s="82"/>
      <c r="AD752" s="88"/>
    </row>
    <row r="753" spans="1:30" ht="11.25" customHeight="1">
      <c r="A753" s="88"/>
      <c r="B753" s="82"/>
      <c r="C753" s="82" t="s">
        <v>13</v>
      </c>
      <c r="D753" s="21" t="str">
        <f>_xlfn.IFERROR(D663-Q663,"")</f>
        <v/>
      </c>
      <c r="E753" s="82" t="s">
        <v>21</v>
      </c>
      <c r="F753" s="21" t="str">
        <f>_xlfn.IFERROR(F663-S663,"")</f>
        <v/>
      </c>
      <c r="G753" s="82" t="s">
        <v>21</v>
      </c>
      <c r="H753" s="21" t="str">
        <f>_xlfn.IFERROR(H663-U663,"")</f>
        <v/>
      </c>
      <c r="I753" s="82" t="s">
        <v>21</v>
      </c>
      <c r="J753" s="21" t="str">
        <f>_xlfn.IFERROR(J663-W663,"")</f>
        <v/>
      </c>
      <c r="K753" s="82" t="s">
        <v>21</v>
      </c>
      <c r="L753" s="21" t="str">
        <f>_xlfn.IFERROR(L663-Y663,"")</f>
        <v/>
      </c>
      <c r="M753" s="82" t="s">
        <v>21</v>
      </c>
      <c r="N753" s="82"/>
      <c r="O753" s="82"/>
      <c r="P753" s="82" t="s">
        <v>13</v>
      </c>
      <c r="Q753" s="39" t="str">
        <f>_xlfn.IFERROR(D753/Q663,"")</f>
        <v/>
      </c>
      <c r="R753" s="82"/>
      <c r="S753" s="39" t="str">
        <f>_xlfn.IFERROR(F753/S663,"")</f>
        <v/>
      </c>
      <c r="T753" s="82"/>
      <c r="U753" s="39" t="str">
        <f>_xlfn.IFERROR(H753/U663,"")</f>
        <v/>
      </c>
      <c r="V753" s="82"/>
      <c r="W753" s="39" t="str">
        <f>_xlfn.IFERROR(J753/W663,"")</f>
        <v/>
      </c>
      <c r="X753" s="82"/>
      <c r="Y753" s="39" t="str">
        <f>_xlfn.IFERROR(L753/Y663,"")</f>
        <v/>
      </c>
      <c r="Z753" s="82"/>
      <c r="AA753" s="82"/>
      <c r="AB753" s="82"/>
      <c r="AC753" s="82"/>
      <c r="AD753" s="88"/>
    </row>
    <row r="754" spans="1:30" ht="11.25" customHeight="1">
      <c r="A754" s="88"/>
      <c r="B754" s="82"/>
      <c r="C754" s="82"/>
      <c r="D754" s="120"/>
      <c r="E754" s="82"/>
      <c r="F754" s="120"/>
      <c r="G754" s="82"/>
      <c r="H754" s="120"/>
      <c r="I754" s="82"/>
      <c r="J754" s="120"/>
      <c r="K754" s="82"/>
      <c r="L754" s="120"/>
      <c r="M754" s="82"/>
      <c r="N754" s="82"/>
      <c r="O754" s="82"/>
      <c r="P754" s="82"/>
      <c r="Q754" s="120"/>
      <c r="R754" s="82"/>
      <c r="S754" s="120"/>
      <c r="T754" s="82"/>
      <c r="U754" s="120"/>
      <c r="V754" s="82"/>
      <c r="W754" s="120"/>
      <c r="X754" s="82"/>
      <c r="Y754" s="120"/>
      <c r="Z754" s="82"/>
      <c r="AA754" s="82"/>
      <c r="AB754" s="82"/>
      <c r="AC754" s="82"/>
      <c r="AD754" s="88"/>
    </row>
    <row r="755" spans="1:30" ht="11.25" customHeight="1">
      <c r="A755" s="88"/>
      <c r="B755" s="82"/>
      <c r="C755" s="82" t="s">
        <v>31</v>
      </c>
      <c r="D755" s="21" t="str">
        <f>_xlfn.IFERROR(D665-Q665,"")</f>
        <v/>
      </c>
      <c r="E755" s="82" t="s">
        <v>21</v>
      </c>
      <c r="F755" s="21" t="str">
        <f>_xlfn.IFERROR(F665-S665,"")</f>
        <v/>
      </c>
      <c r="G755" s="82" t="s">
        <v>21</v>
      </c>
      <c r="H755" s="21" t="str">
        <f>_xlfn.IFERROR(H665-U665,"")</f>
        <v/>
      </c>
      <c r="I755" s="82" t="s">
        <v>21</v>
      </c>
      <c r="J755" s="21" t="str">
        <f>_xlfn.IFERROR(J665-W665,"")</f>
        <v/>
      </c>
      <c r="K755" s="82" t="s">
        <v>21</v>
      </c>
      <c r="L755" s="21" t="str">
        <f>_xlfn.IFERROR(L665-Y665,"")</f>
        <v/>
      </c>
      <c r="M755" s="82" t="s">
        <v>21</v>
      </c>
      <c r="N755" s="82"/>
      <c r="O755" s="82"/>
      <c r="P755" s="82" t="s">
        <v>31</v>
      </c>
      <c r="Q755" s="39" t="str">
        <f>_xlfn.IFERROR(D755/Q665,"")</f>
        <v/>
      </c>
      <c r="R755" s="82"/>
      <c r="S755" s="39" t="str">
        <f>_xlfn.IFERROR(F755/S665,"")</f>
        <v/>
      </c>
      <c r="T755" s="82"/>
      <c r="U755" s="39" t="str">
        <f>_xlfn.IFERROR(H755/U665,"")</f>
        <v/>
      </c>
      <c r="V755" s="82"/>
      <c r="W755" s="39" t="str">
        <f>_xlfn.IFERROR(J755/W665,"")</f>
        <v/>
      </c>
      <c r="X755" s="82"/>
      <c r="Y755" s="39" t="str">
        <f>_xlfn.IFERROR(L755/Y665,"")</f>
        <v/>
      </c>
      <c r="Z755" s="82"/>
      <c r="AA755" s="82"/>
      <c r="AB755" s="82"/>
      <c r="AC755" s="82"/>
      <c r="AD755" s="88"/>
    </row>
    <row r="756" spans="1:30" ht="11.25" customHeight="1">
      <c r="A756" s="88"/>
      <c r="B756" s="82"/>
      <c r="C756" s="82"/>
      <c r="D756" s="82"/>
      <c r="E756" s="82"/>
      <c r="F756" s="82"/>
      <c r="G756" s="82"/>
      <c r="H756" s="82"/>
      <c r="I756" s="82"/>
      <c r="J756" s="82"/>
      <c r="K756" s="82"/>
      <c r="L756" s="82"/>
      <c r="M756" s="82"/>
      <c r="N756" s="82"/>
      <c r="O756" s="82"/>
      <c r="P756" s="82"/>
      <c r="Q756" s="82"/>
      <c r="R756" s="82"/>
      <c r="S756" s="82"/>
      <c r="T756" s="82"/>
      <c r="U756" s="82"/>
      <c r="V756" s="82"/>
      <c r="W756" s="82"/>
      <c r="X756" s="82"/>
      <c r="Y756" s="82"/>
      <c r="Z756" s="82"/>
      <c r="AA756" s="82"/>
      <c r="AB756" s="82"/>
      <c r="AC756" s="82"/>
      <c r="AD756" s="88"/>
    </row>
    <row r="757" spans="1:30" s="120" customFormat="1" ht="11.25" customHeight="1">
      <c r="A757" s="88"/>
      <c r="B757" s="82"/>
      <c r="C757" s="82"/>
      <c r="D757" s="82"/>
      <c r="E757" s="82"/>
      <c r="F757" s="82"/>
      <c r="G757" s="82"/>
      <c r="H757" s="82"/>
      <c r="I757" s="82"/>
      <c r="J757" s="82"/>
      <c r="K757" s="82"/>
      <c r="L757" s="82"/>
      <c r="M757" s="82"/>
      <c r="N757" s="82"/>
      <c r="O757" s="82"/>
      <c r="P757" s="82"/>
      <c r="Q757" s="82"/>
      <c r="R757" s="82"/>
      <c r="S757" s="82"/>
      <c r="T757" s="82"/>
      <c r="U757" s="82"/>
      <c r="V757" s="82"/>
      <c r="W757" s="82"/>
      <c r="X757" s="82"/>
      <c r="Y757" s="82"/>
      <c r="Z757" s="82"/>
      <c r="AA757" s="82"/>
      <c r="AB757" s="82"/>
      <c r="AC757" s="82"/>
      <c r="AD757" s="88"/>
    </row>
    <row r="758" spans="1:30" s="120" customFormat="1" ht="11.25" customHeight="1">
      <c r="A758" s="88"/>
      <c r="B758" s="82"/>
      <c r="C758" s="82"/>
      <c r="D758" s="82"/>
      <c r="E758" s="82"/>
      <c r="F758" s="82"/>
      <c r="G758" s="82"/>
      <c r="H758" s="82"/>
      <c r="I758" s="82"/>
      <c r="J758" s="82"/>
      <c r="K758" s="82"/>
      <c r="L758" s="82"/>
      <c r="M758" s="82"/>
      <c r="N758" s="82"/>
      <c r="O758" s="82"/>
      <c r="P758" s="82"/>
      <c r="Q758" s="82"/>
      <c r="R758" s="82"/>
      <c r="S758" s="82"/>
      <c r="T758" s="82"/>
      <c r="U758" s="82"/>
      <c r="V758" s="82"/>
      <c r="W758" s="82"/>
      <c r="X758" s="82"/>
      <c r="Y758" s="82"/>
      <c r="Z758" s="82"/>
      <c r="AA758" s="82"/>
      <c r="AB758" s="82"/>
      <c r="AC758" s="82"/>
      <c r="AD758" s="88"/>
    </row>
    <row r="759" spans="1:30" s="120" customFormat="1" ht="11.25" customHeight="1">
      <c r="A759" s="88"/>
      <c r="B759" s="82"/>
      <c r="C759" s="196" t="s">
        <v>352</v>
      </c>
      <c r="D759" s="82"/>
      <c r="E759" s="82"/>
      <c r="F759" s="82"/>
      <c r="G759" s="82"/>
      <c r="H759" s="82"/>
      <c r="I759" s="82"/>
      <c r="J759" s="82"/>
      <c r="K759" s="82"/>
      <c r="L759" s="82"/>
      <c r="M759" s="82"/>
      <c r="N759" s="82"/>
      <c r="O759" s="82"/>
      <c r="P759" s="196" t="s">
        <v>353</v>
      </c>
      <c r="Q759" s="82"/>
      <c r="R759" s="82"/>
      <c r="S759" s="82"/>
      <c r="T759" s="82"/>
      <c r="U759" s="82"/>
      <c r="V759" s="82"/>
      <c r="W759" s="82"/>
      <c r="X759" s="82"/>
      <c r="Y759" s="82"/>
      <c r="Z759" s="82"/>
      <c r="AA759" s="82"/>
      <c r="AB759" s="82"/>
      <c r="AC759" s="82"/>
      <c r="AD759" s="88"/>
    </row>
    <row r="760" spans="1:30" s="120" customFormat="1" ht="11.25" customHeight="1">
      <c r="A760" s="88"/>
      <c r="B760" s="82"/>
      <c r="C760" s="82"/>
      <c r="D760" s="82" t="s">
        <v>14</v>
      </c>
      <c r="E760" s="82"/>
      <c r="F760" s="82" t="s">
        <v>40</v>
      </c>
      <c r="G760" s="82"/>
      <c r="H760" s="82" t="s">
        <v>41</v>
      </c>
      <c r="I760" s="82"/>
      <c r="J760" s="82" t="s">
        <v>42</v>
      </c>
      <c r="K760" s="82"/>
      <c r="L760" s="82" t="s">
        <v>43</v>
      </c>
      <c r="M760" s="82"/>
      <c r="N760" s="82" t="s">
        <v>31</v>
      </c>
      <c r="O760" s="82"/>
      <c r="P760" s="82"/>
      <c r="Q760" s="82" t="s">
        <v>14</v>
      </c>
      <c r="R760" s="82"/>
      <c r="S760" s="82" t="s">
        <v>40</v>
      </c>
      <c r="T760" s="82"/>
      <c r="U760" s="82" t="s">
        <v>41</v>
      </c>
      <c r="V760" s="82"/>
      <c r="W760" s="82" t="s">
        <v>42</v>
      </c>
      <c r="X760" s="82"/>
      <c r="Y760" s="82" t="s">
        <v>43</v>
      </c>
      <c r="Z760" s="82"/>
      <c r="AA760" s="82" t="s">
        <v>31</v>
      </c>
      <c r="AB760" s="82"/>
      <c r="AC760" s="82"/>
      <c r="AD760" s="88"/>
    </row>
    <row r="761" spans="1:30" s="120" customFormat="1" ht="11.25" customHeight="1">
      <c r="A761" s="88"/>
      <c r="B761" s="82"/>
      <c r="C761" s="82" t="s">
        <v>7</v>
      </c>
      <c r="D761" s="39" t="str">
        <f>UTDATA!D701</f>
        <v/>
      </c>
      <c r="E761" s="82"/>
      <c r="F761" s="39" t="str">
        <f>UTDATA!F701</f>
        <v/>
      </c>
      <c r="G761" s="82"/>
      <c r="H761" s="39" t="str">
        <f>UTDATA!H701</f>
        <v/>
      </c>
      <c r="I761" s="82"/>
      <c r="J761" s="39" t="str">
        <f>UTDATA!J701</f>
        <v/>
      </c>
      <c r="K761" s="82"/>
      <c r="L761" s="39" t="str">
        <f>UTDATA!L701</f>
        <v/>
      </c>
      <c r="M761" s="82"/>
      <c r="N761" s="39" t="str">
        <f>UTDATA!N701</f>
        <v/>
      </c>
      <c r="O761" s="82"/>
      <c r="P761" s="82" t="s">
        <v>7</v>
      </c>
      <c r="Q761" s="39">
        <f>('Oljeforbruk- UT'!C5*'Oljeforbruk- UT'!K5)/'Oljeforbruk- UT'!DI5</f>
        <v>0.15258468043539888</v>
      </c>
      <c r="R761" s="131"/>
      <c r="S761" s="39">
        <f>'Oljeforbruk- UT'!L5*'Oljeforbruk- UT'!T5/'Oljeforbruk- UT'!DI5</f>
        <v>0.12994781907790254</v>
      </c>
      <c r="T761" s="131"/>
      <c r="U761" s="39">
        <f>'Oljeforbruk- UT'!U5*'Oljeforbruk- UT'!AC5/'Oljeforbruk- UT'!DI5</f>
        <v>0.17381796447270903</v>
      </c>
      <c r="V761" s="131"/>
      <c r="W761" s="39">
        <f>'Oljeforbruk- UT'!AD5*'Oljeforbruk- UT'!AL5/'Oljeforbruk- UT'!DI5</f>
        <v>0.13283982663283117</v>
      </c>
      <c r="X761" s="131"/>
      <c r="Y761" s="39">
        <f>'Oljeforbruk- UT'!AM5*'Oljeforbruk- UT'!AU5/'Oljeforbruk- UT'!DI5</f>
        <v>0</v>
      </c>
      <c r="Z761" s="131"/>
      <c r="AA761" s="39">
        <f>SUM(Q761,S761,U761,W761,Y761)</f>
        <v>0.5891902906188415</v>
      </c>
      <c r="AB761" s="82"/>
      <c r="AC761" s="82"/>
      <c r="AD761" s="88"/>
    </row>
    <row r="762" spans="1:30" s="120" customFormat="1" ht="11.25" customHeight="1">
      <c r="A762" s="88"/>
      <c r="B762" s="82"/>
      <c r="C762" s="82"/>
      <c r="E762" s="82"/>
      <c r="G762" s="82"/>
      <c r="I762" s="82"/>
      <c r="K762" s="82"/>
      <c r="M762" s="82"/>
      <c r="N762" s="82"/>
      <c r="O762" s="82"/>
      <c r="P762" s="82"/>
      <c r="Q762" s="15"/>
      <c r="R762" s="131"/>
      <c r="S762" s="15"/>
      <c r="T762" s="131"/>
      <c r="U762" s="15"/>
      <c r="V762" s="131"/>
      <c r="W762" s="15"/>
      <c r="X762" s="131"/>
      <c r="Y762" s="15"/>
      <c r="Z762" s="131"/>
      <c r="AA762" s="131"/>
      <c r="AB762" s="82"/>
      <c r="AC762" s="82"/>
      <c r="AD762" s="88"/>
    </row>
    <row r="763" spans="1:30" s="120" customFormat="1" ht="11.25" customHeight="1">
      <c r="A763" s="88"/>
      <c r="B763" s="82"/>
      <c r="C763" s="82" t="s">
        <v>8</v>
      </c>
      <c r="D763" s="39" t="str">
        <f>UTDATA!D703</f>
        <v/>
      </c>
      <c r="E763" s="82"/>
      <c r="F763" s="39" t="str">
        <f>UTDATA!F703</f>
        <v/>
      </c>
      <c r="G763" s="82"/>
      <c r="H763" s="39" t="str">
        <f>UTDATA!H703</f>
        <v/>
      </c>
      <c r="I763" s="82"/>
      <c r="J763" s="39" t="str">
        <f>UTDATA!J703</f>
        <v/>
      </c>
      <c r="K763" s="82"/>
      <c r="L763" s="39" t="str">
        <f>UTDATA!L703</f>
        <v/>
      </c>
      <c r="M763" s="82"/>
      <c r="N763" s="39" t="str">
        <f>UTDATA!N703</f>
        <v/>
      </c>
      <c r="O763" s="82"/>
      <c r="P763" s="82" t="s">
        <v>8</v>
      </c>
      <c r="Q763" s="39">
        <f>('Oljeforbruk- UT'!D5*'Oljeforbruk- UT'!K5)/'Oljeforbruk- UT'!DI5</f>
        <v>0.0013811857685910329</v>
      </c>
      <c r="R763" s="131"/>
      <c r="S763" s="39">
        <f>'Oljeforbruk- UT'!M5*'Oljeforbruk- UT'!T5/'Oljeforbruk- UT'!DI5</f>
        <v>0.004607823381342879</v>
      </c>
      <c r="T763" s="131"/>
      <c r="U763" s="39">
        <f>'Oljeforbruk- UT'!V5*'Oljeforbruk- UT'!AC5/'Oljeforbruk- UT'!DI5</f>
        <v>0.021485711553371197</v>
      </c>
      <c r="V763" s="131"/>
      <c r="W763" s="39">
        <f>'Oljeforbruk- UT'!AE5*'Oljeforbruk- UT'!AL5/'Oljeforbruk- UT'!DI5</f>
        <v>0.0018922842046661587</v>
      </c>
      <c r="X763" s="131"/>
      <c r="Y763" s="39">
        <f>'Oljeforbruk- UT'!AN5*'Oljeforbruk- UT'!AU5/'Oljeforbruk- UT'!DI5</f>
        <v>0.00024627519021092547</v>
      </c>
      <c r="Z763" s="131"/>
      <c r="AA763" s="39">
        <f>SUM(Q763,S763,U763,W763,Y763)</f>
        <v>0.029613280098182194</v>
      </c>
      <c r="AB763" s="82"/>
      <c r="AC763" s="82"/>
      <c r="AD763" s="88"/>
    </row>
    <row r="764" spans="1:30" s="120" customFormat="1" ht="11.25" customHeight="1">
      <c r="A764" s="88"/>
      <c r="B764" s="82"/>
      <c r="C764" s="82"/>
      <c r="E764" s="82"/>
      <c r="G764" s="82"/>
      <c r="I764" s="82"/>
      <c r="K764" s="82"/>
      <c r="M764" s="82"/>
      <c r="N764" s="82"/>
      <c r="O764" s="82"/>
      <c r="P764" s="82"/>
      <c r="Q764" s="15"/>
      <c r="R764" s="131"/>
      <c r="S764" s="15"/>
      <c r="T764" s="131"/>
      <c r="U764" s="15"/>
      <c r="V764" s="131"/>
      <c r="W764" s="15"/>
      <c r="X764" s="131"/>
      <c r="Y764" s="15"/>
      <c r="Z764" s="131"/>
      <c r="AA764" s="131"/>
      <c r="AB764" s="82"/>
      <c r="AC764" s="82"/>
      <c r="AD764" s="88"/>
    </row>
    <row r="765" spans="1:30" s="120" customFormat="1" ht="11.25" customHeight="1">
      <c r="A765" s="88"/>
      <c r="B765" s="82"/>
      <c r="C765" s="82" t="s">
        <v>9</v>
      </c>
      <c r="D765" s="39" t="str">
        <f>UTDATA!D705</f>
        <v/>
      </c>
      <c r="E765" s="82"/>
      <c r="F765" s="39" t="str">
        <f>UTDATA!F705</f>
        <v/>
      </c>
      <c r="G765" s="82"/>
      <c r="H765" s="39" t="str">
        <f>UTDATA!H705</f>
        <v/>
      </c>
      <c r="I765" s="82"/>
      <c r="J765" s="39" t="str">
        <f>UTDATA!J705</f>
        <v/>
      </c>
      <c r="K765" s="82"/>
      <c r="L765" s="39" t="str">
        <f>UTDATA!L705</f>
        <v/>
      </c>
      <c r="M765" s="82"/>
      <c r="N765" s="39" t="str">
        <f>UTDATA!N705</f>
        <v/>
      </c>
      <c r="O765" s="82"/>
      <c r="P765" s="82" t="s">
        <v>9</v>
      </c>
      <c r="Q765" s="39">
        <f>('Oljeforbruk- UT'!E5*'Oljeforbruk- UT'!K5)/'Oljeforbruk- UT'!DI5</f>
        <v>0.001064753115724976</v>
      </c>
      <c r="R765" s="131"/>
      <c r="S765" s="39">
        <f>'Oljeforbruk- UT'!N5*'Oljeforbruk- UT'!T5/'Oljeforbruk- UT'!DI5</f>
        <v>0.00295908657770613</v>
      </c>
      <c r="T765" s="131"/>
      <c r="U765" s="39">
        <f>'Oljeforbruk- UT'!W5*'Oljeforbruk- UT'!AC5/'Oljeforbruk- UT'!DI5</f>
        <v>0.01320866562609934</v>
      </c>
      <c r="V765" s="131"/>
      <c r="W765" s="39">
        <f>'Oljeforbruk- UT'!AF5*'Oljeforbruk- UT'!AL5/'Oljeforbruk- UT'!DI5</f>
        <v>0.0009184771285806502</v>
      </c>
      <c r="X765" s="131"/>
      <c r="Y765" s="39">
        <f>'Oljeforbruk- UT'!AO5*'Oljeforbruk- UT'!AU5/'Oljeforbruk- UT'!DI5</f>
        <v>0.0005754314540505278</v>
      </c>
      <c r="Z765" s="131"/>
      <c r="AA765" s="39">
        <f>SUM(Q765,S765,U765,W765,Y765)</f>
        <v>0.018726413902161624</v>
      </c>
      <c r="AB765" s="82"/>
      <c r="AC765" s="82"/>
      <c r="AD765" s="88"/>
    </row>
    <row r="766" spans="1:30" s="120" customFormat="1" ht="11.25" customHeight="1">
      <c r="A766" s="88"/>
      <c r="B766" s="82"/>
      <c r="C766" s="82"/>
      <c r="E766" s="82"/>
      <c r="G766" s="82"/>
      <c r="I766" s="82"/>
      <c r="K766" s="82"/>
      <c r="M766" s="82"/>
      <c r="N766" s="82"/>
      <c r="O766" s="82"/>
      <c r="P766" s="82"/>
      <c r="Q766" s="15"/>
      <c r="R766" s="131"/>
      <c r="S766" s="15"/>
      <c r="T766" s="131"/>
      <c r="U766" s="15"/>
      <c r="V766" s="131"/>
      <c r="W766" s="15"/>
      <c r="X766" s="131"/>
      <c r="Y766" s="15"/>
      <c r="Z766" s="131"/>
      <c r="AA766" s="131"/>
      <c r="AB766" s="82"/>
      <c r="AC766" s="82"/>
      <c r="AD766" s="88"/>
    </row>
    <row r="767" spans="1:30" s="120" customFormat="1" ht="11.25" customHeight="1">
      <c r="A767" s="88"/>
      <c r="B767" s="82"/>
      <c r="C767" s="82" t="s">
        <v>11</v>
      </c>
      <c r="D767" s="39" t="str">
        <f>UTDATA!D707</f>
        <v/>
      </c>
      <c r="E767" s="82"/>
      <c r="F767" s="39" t="str">
        <f>UTDATA!F707</f>
        <v/>
      </c>
      <c r="G767" s="82"/>
      <c r="H767" s="39" t="str">
        <f>UTDATA!H707</f>
        <v/>
      </c>
      <c r="I767" s="82"/>
      <c r="J767" s="39" t="str">
        <f>UTDATA!J707</f>
        <v/>
      </c>
      <c r="K767" s="82"/>
      <c r="L767" s="39" t="str">
        <f>UTDATA!L707</f>
        <v/>
      </c>
      <c r="M767" s="82"/>
      <c r="N767" s="39" t="str">
        <f>UTDATA!N707</f>
        <v/>
      </c>
      <c r="O767" s="82"/>
      <c r="P767" s="82" t="s">
        <v>11</v>
      </c>
      <c r="Q767" s="39">
        <f>('Oljeforbruk- UT'!G5*'Oljeforbruk- UT'!K5)/'Oljeforbruk- UT'!DI5</f>
        <v>0.01087844147150337</v>
      </c>
      <c r="R767" s="131"/>
      <c r="S767" s="39">
        <f>'Oljeforbruk- UT'!P5*'Oljeforbruk- UT'!T5/'Oljeforbruk- UT'!DI5</f>
        <v>0.02091519831687666</v>
      </c>
      <c r="T767" s="131"/>
      <c r="U767" s="39">
        <f>'Oljeforbruk- UT'!Y5*'Oljeforbruk- UT'!AC5/'Oljeforbruk- UT'!DI5</f>
        <v>0.1235500514022043</v>
      </c>
      <c r="V767" s="131"/>
      <c r="W767" s="39">
        <f>'Oljeforbruk- UT'!AH5*'Oljeforbruk- UT'!AL5/'Oljeforbruk- UT'!DI5</f>
        <v>0.009970456540375493</v>
      </c>
      <c r="X767" s="131"/>
      <c r="Y767" s="39">
        <f>'Oljeforbruk- UT'!AQ5*'Oljeforbruk- UT'!AU5/'Oljeforbruk- UT'!DI5</f>
        <v>0.0028084843806745925</v>
      </c>
      <c r="Z767" s="131"/>
      <c r="AA767" s="39">
        <f>SUM(Q767,S767,U767,W767,Y767)</f>
        <v>0.16812263211163442</v>
      </c>
      <c r="AB767" s="82"/>
      <c r="AC767" s="82"/>
      <c r="AD767" s="88"/>
    </row>
    <row r="768" spans="1:30" s="120" customFormat="1" ht="11.25" customHeight="1">
      <c r="A768" s="88"/>
      <c r="B768" s="82"/>
      <c r="C768" s="82"/>
      <c r="E768" s="82"/>
      <c r="G768" s="82"/>
      <c r="I768" s="82"/>
      <c r="K768" s="82"/>
      <c r="M768" s="82"/>
      <c r="N768" s="82"/>
      <c r="O768" s="82"/>
      <c r="P768" s="82"/>
      <c r="Q768" s="15"/>
      <c r="R768" s="131"/>
      <c r="S768" s="15"/>
      <c r="T768" s="131"/>
      <c r="U768" s="15"/>
      <c r="V768" s="131"/>
      <c r="W768" s="15"/>
      <c r="X768" s="131"/>
      <c r="Y768" s="15"/>
      <c r="Z768" s="131"/>
      <c r="AA768" s="131"/>
      <c r="AB768" s="82"/>
      <c r="AC768" s="82"/>
      <c r="AD768" s="88"/>
    </row>
    <row r="769" spans="1:30" s="120" customFormat="1" ht="11.25" customHeight="1">
      <c r="A769" s="88"/>
      <c r="B769" s="82"/>
      <c r="C769" s="82" t="s">
        <v>10</v>
      </c>
      <c r="D769" s="39" t="str">
        <f>UTDATA!D709</f>
        <v/>
      </c>
      <c r="E769" s="82"/>
      <c r="F769" s="39" t="str">
        <f>UTDATA!F709</f>
        <v/>
      </c>
      <c r="G769" s="82"/>
      <c r="H769" s="39" t="str">
        <f>UTDATA!H709</f>
        <v/>
      </c>
      <c r="I769" s="82"/>
      <c r="J769" s="39" t="str">
        <f>UTDATA!J709</f>
        <v/>
      </c>
      <c r="K769" s="82"/>
      <c r="L769" s="39" t="str">
        <f>UTDATA!L709</f>
        <v/>
      </c>
      <c r="M769" s="82"/>
      <c r="N769" s="39" t="str">
        <f>UTDATA!N709</f>
        <v/>
      </c>
      <c r="O769" s="82"/>
      <c r="P769" s="82" t="s">
        <v>10</v>
      </c>
      <c r="Q769" s="39">
        <f>('Oljeforbruk- UT'!F5*'Oljeforbruk- UT'!K5)/'Oljeforbruk- UT'!DI5</f>
        <v>0.0021594390499643087</v>
      </c>
      <c r="R769" s="131"/>
      <c r="S769" s="39">
        <f>'Oljeforbruk- UT'!O5*'Oljeforbruk- UT'!T5/'Oljeforbruk- UT'!DI5</f>
        <v>0.0038446526338079645</v>
      </c>
      <c r="T769" s="131"/>
      <c r="U769" s="39">
        <f>'Oljeforbruk- UT'!X5*'Oljeforbruk- UT'!AC5/'Oljeforbruk- UT'!DI5</f>
        <v>0.01966879903275055</v>
      </c>
      <c r="V769" s="131"/>
      <c r="W769" s="39">
        <f>'Oljeforbruk- UT'!AG5*'Oljeforbruk- UT'!AL5/'Oljeforbruk- UT'!DI5</f>
        <v>0.0019328594995030551</v>
      </c>
      <c r="X769" s="131"/>
      <c r="Y769" s="39">
        <f>'Oljeforbruk- UT'!AP5*'Oljeforbruk- UT'!AU5/'Oljeforbruk- UT'!DI5</f>
        <v>0.0006417363129534694</v>
      </c>
      <c r="Z769" s="131"/>
      <c r="AA769" s="39">
        <f>SUM(Q769,S769,U769,W769,Y769)</f>
        <v>0.02824748652897935</v>
      </c>
      <c r="AB769" s="82"/>
      <c r="AC769" s="82"/>
      <c r="AD769" s="88"/>
    </row>
    <row r="770" spans="1:30" s="120" customFormat="1" ht="11.25" customHeight="1">
      <c r="A770" s="88"/>
      <c r="B770" s="82"/>
      <c r="C770" s="82"/>
      <c r="E770" s="82"/>
      <c r="G770" s="82"/>
      <c r="I770" s="82"/>
      <c r="K770" s="82"/>
      <c r="M770" s="82"/>
      <c r="N770" s="82"/>
      <c r="O770" s="82"/>
      <c r="P770" s="82"/>
      <c r="Q770" s="15"/>
      <c r="R770" s="131"/>
      <c r="S770" s="15"/>
      <c r="T770" s="131"/>
      <c r="U770" s="15"/>
      <c r="V770" s="131"/>
      <c r="W770" s="15"/>
      <c r="X770" s="131"/>
      <c r="Y770" s="15"/>
      <c r="Z770" s="131"/>
      <c r="AA770" s="131"/>
      <c r="AB770" s="82"/>
      <c r="AC770" s="82"/>
      <c r="AD770" s="88"/>
    </row>
    <row r="771" spans="1:30" s="120" customFormat="1" ht="11.25" customHeight="1">
      <c r="A771" s="88"/>
      <c r="B771" s="82"/>
      <c r="C771" s="82" t="s">
        <v>12</v>
      </c>
      <c r="D771" s="39" t="str">
        <f>UTDATA!D711</f>
        <v/>
      </c>
      <c r="E771" s="82"/>
      <c r="F771" s="39" t="str">
        <f>UTDATA!F711</f>
        <v/>
      </c>
      <c r="G771" s="82"/>
      <c r="H771" s="39" t="str">
        <f>UTDATA!H711</f>
        <v/>
      </c>
      <c r="I771" s="82"/>
      <c r="J771" s="39" t="str">
        <f>UTDATA!J711</f>
        <v/>
      </c>
      <c r="K771" s="82"/>
      <c r="L771" s="39" t="str">
        <f>UTDATA!L711</f>
        <v/>
      </c>
      <c r="M771" s="82"/>
      <c r="N771" s="39" t="str">
        <f>UTDATA!N711</f>
        <v/>
      </c>
      <c r="O771" s="82"/>
      <c r="P771" s="82" t="s">
        <v>12</v>
      </c>
      <c r="Q771" s="39">
        <f>('Oljeforbruk- UT'!H5*'Oljeforbruk- UT'!K5)/'Oljeforbruk- UT'!DI5</f>
        <v>0.0006157608380096247</v>
      </c>
      <c r="R771" s="131"/>
      <c r="S771" s="39">
        <f>'Oljeforbruk- UT'!Q5*'Oljeforbruk- UT'!T5/'Oljeforbruk- UT'!DI5</f>
        <v>0.011044376667156212</v>
      </c>
      <c r="T771" s="131"/>
      <c r="U771" s="39">
        <f>'Oljeforbruk- UT'!Z5*'Oljeforbruk- UT'!AC5/'Oljeforbruk- UT'!DI5</f>
        <v>0.06018883223071905</v>
      </c>
      <c r="V771" s="131"/>
      <c r="W771" s="39">
        <f>'Oljeforbruk- UT'!AI5*'Oljeforbruk- UT'!AL5/'Oljeforbruk- UT'!DI5</f>
        <v>0.0012283248346078575</v>
      </c>
      <c r="X771" s="131"/>
      <c r="Y771" s="39">
        <f>'Oljeforbruk- UT'!AR5*'Oljeforbruk- UT'!AU5/'Oljeforbruk- UT'!DI5</f>
        <v>0.0010514056197466434</v>
      </c>
      <c r="Z771" s="131"/>
      <c r="AA771" s="39">
        <f>SUM(Q771,S771,U771,W771,Y771)</f>
        <v>0.0741287001902394</v>
      </c>
      <c r="AB771" s="82"/>
      <c r="AC771" s="82"/>
      <c r="AD771" s="88"/>
    </row>
    <row r="772" spans="1:30" s="120" customFormat="1" ht="11.25" customHeight="1">
      <c r="A772" s="88"/>
      <c r="B772" s="82"/>
      <c r="C772" s="82"/>
      <c r="E772" s="82"/>
      <c r="G772" s="82"/>
      <c r="I772" s="82"/>
      <c r="K772" s="82"/>
      <c r="M772" s="82"/>
      <c r="N772" s="82"/>
      <c r="O772" s="82"/>
      <c r="P772" s="82"/>
      <c r="Q772" s="15"/>
      <c r="R772" s="131"/>
      <c r="S772" s="15"/>
      <c r="T772" s="131"/>
      <c r="U772" s="15"/>
      <c r="V772" s="131"/>
      <c r="W772" s="15"/>
      <c r="X772" s="131"/>
      <c r="Y772" s="15"/>
      <c r="Z772" s="131"/>
      <c r="AA772" s="131"/>
      <c r="AB772" s="82"/>
      <c r="AC772" s="82"/>
      <c r="AD772" s="88"/>
    </row>
    <row r="773" spans="1:30" s="120" customFormat="1" ht="11.25" customHeight="1">
      <c r="A773" s="88"/>
      <c r="B773" s="82"/>
      <c r="C773" s="82" t="s">
        <v>13</v>
      </c>
      <c r="D773" s="39" t="str">
        <f>UTDATA!D713</f>
        <v/>
      </c>
      <c r="E773" s="82"/>
      <c r="F773" s="39" t="str">
        <f>UTDATA!F713</f>
        <v/>
      </c>
      <c r="G773" s="82"/>
      <c r="H773" s="39" t="str">
        <f>UTDATA!H713</f>
        <v/>
      </c>
      <c r="I773" s="82"/>
      <c r="J773" s="39" t="str">
        <f>UTDATA!J713</f>
        <v/>
      </c>
      <c r="K773" s="82"/>
      <c r="L773" s="39" t="str">
        <f>UTDATA!L713</f>
        <v/>
      </c>
      <c r="M773" s="82"/>
      <c r="N773" s="39" t="str">
        <f>UTDATA!N713</f>
        <v/>
      </c>
      <c r="O773" s="82"/>
      <c r="P773" s="82" t="s">
        <v>13</v>
      </c>
      <c r="Q773" s="39">
        <f>('Oljeforbruk- UT'!I5*'Oljeforbruk- UT'!K5)/'Oljeforbruk- UT'!DI5</f>
        <v>0.006465488799101058</v>
      </c>
      <c r="R773" s="131"/>
      <c r="S773" s="39">
        <f>'Oljeforbruk- UT'!R5*'Oljeforbruk- UT'!T5/'Oljeforbruk- UT'!DI5</f>
        <v>0.013254691945394123</v>
      </c>
      <c r="T773" s="131"/>
      <c r="U773" s="39">
        <f>'Oljeforbruk- UT'!AA5*'Oljeforbruk- UT'!AC5/'Oljeforbruk- UT'!DI5</f>
        <v>0.055055333362933716</v>
      </c>
      <c r="V773" s="131"/>
      <c r="W773" s="39">
        <f>'Oljeforbruk- UT'!AJ5*'Oljeforbruk- UT'!AL5/'Oljeforbruk- UT'!DI5</f>
        <v>0.006016209625361609</v>
      </c>
      <c r="X773" s="131"/>
      <c r="Y773" s="39">
        <f>'Oljeforbruk- UT'!AS5*'Oljeforbruk- UT'!AU5/'Oljeforbruk- UT'!DI5</f>
        <v>0.001291760733269806</v>
      </c>
      <c r="Z773" s="131"/>
      <c r="AA773" s="39">
        <f>SUM(Q773,S773,U773,W773,Y773)</f>
        <v>0.08208348446606031</v>
      </c>
      <c r="AB773" s="82"/>
      <c r="AC773" s="82"/>
      <c r="AD773" s="88"/>
    </row>
    <row r="774" spans="1:30" s="120" customFormat="1" ht="11.25" customHeight="1">
      <c r="A774" s="88"/>
      <c r="B774" s="82"/>
      <c r="C774" s="82"/>
      <c r="E774" s="82"/>
      <c r="G774" s="82"/>
      <c r="I774" s="82"/>
      <c r="K774" s="82"/>
      <c r="M774" s="82"/>
      <c r="N774" s="82"/>
      <c r="O774" s="82"/>
      <c r="P774" s="82"/>
      <c r="Q774" s="15"/>
      <c r="R774" s="131"/>
      <c r="S774" s="15"/>
      <c r="T774" s="131"/>
      <c r="U774" s="15"/>
      <c r="V774" s="131"/>
      <c r="W774" s="15"/>
      <c r="X774" s="131"/>
      <c r="Y774" s="15"/>
      <c r="Z774" s="131"/>
      <c r="AA774" s="131"/>
      <c r="AB774" s="82"/>
      <c r="AC774" s="82"/>
      <c r="AD774" s="88"/>
    </row>
    <row r="775" spans="1:30" s="120" customFormat="1" ht="11.25" customHeight="1">
      <c r="A775" s="88"/>
      <c r="B775" s="82"/>
      <c r="C775" s="82" t="s">
        <v>31</v>
      </c>
      <c r="D775" s="39" t="str">
        <f>UTDATA!D715</f>
        <v/>
      </c>
      <c r="E775" s="82"/>
      <c r="F775" s="39" t="str">
        <f>UTDATA!F715</f>
        <v/>
      </c>
      <c r="G775" s="82"/>
      <c r="H775" s="39" t="str">
        <f>UTDATA!H715</f>
        <v/>
      </c>
      <c r="I775" s="82"/>
      <c r="J775" s="39" t="str">
        <f>UTDATA!J715</f>
        <v/>
      </c>
      <c r="K775" s="82"/>
      <c r="L775" s="39" t="str">
        <f>UTDATA!L715</f>
        <v/>
      </c>
      <c r="M775" s="82"/>
      <c r="N775" s="39" t="str">
        <f>UTDATA!N715</f>
        <v/>
      </c>
      <c r="O775" s="82"/>
      <c r="P775" s="82" t="s">
        <v>31</v>
      </c>
      <c r="Q775" s="39">
        <f>SUM(Q761,Q763,Q765,Q767,Q769,Q771,Q773)</f>
        <v>0.17514974947829326</v>
      </c>
      <c r="R775" s="131"/>
      <c r="S775" s="39">
        <f>SUM(S761,S763,S765,S767,S769,S771,S773)</f>
        <v>0.1865736486001865</v>
      </c>
      <c r="T775" s="131"/>
      <c r="U775" s="39">
        <f>SUM(U761,U763,U765,U767,U769,U771,U773)</f>
        <v>0.4669753576807872</v>
      </c>
      <c r="V775" s="131"/>
      <c r="W775" s="39">
        <f>SUM(W761,W763,W765,W767,W769,W771,W773)</f>
        <v>0.154798438465926</v>
      </c>
      <c r="X775" s="131"/>
      <c r="Y775" s="39">
        <f>SUM(Y761,Y763,Y765,Y767,Y769,Y771,Y773)</f>
        <v>0.006615093690905964</v>
      </c>
      <c r="Z775" s="131"/>
      <c r="AA775" s="39">
        <f>SUM(Q775,S775,U775,W775,Y775)</f>
        <v>0.9901122879160988</v>
      </c>
      <c r="AB775" s="82"/>
      <c r="AC775" s="82"/>
      <c r="AD775" s="88"/>
    </row>
    <row r="776" spans="1:30" s="120" customFormat="1" ht="11.25" customHeight="1">
      <c r="A776" s="88"/>
      <c r="B776" s="82"/>
      <c r="C776" s="82"/>
      <c r="D776" s="82"/>
      <c r="E776" s="82"/>
      <c r="F776" s="82"/>
      <c r="G776" s="82"/>
      <c r="H776" s="82"/>
      <c r="I776" s="82"/>
      <c r="J776" s="82"/>
      <c r="K776" s="82"/>
      <c r="L776" s="82"/>
      <c r="M776" s="82"/>
      <c r="N776" s="82"/>
      <c r="O776" s="82"/>
      <c r="P776" s="82"/>
      <c r="Q776" s="82"/>
      <c r="R776" s="82"/>
      <c r="S776" s="82"/>
      <c r="T776" s="82"/>
      <c r="U776" s="82"/>
      <c r="V776" s="82"/>
      <c r="W776" s="82"/>
      <c r="X776" s="82"/>
      <c r="Y776" s="82"/>
      <c r="Z776" s="82"/>
      <c r="AA776" s="82"/>
      <c r="AB776" s="82"/>
      <c r="AC776" s="82"/>
      <c r="AD776" s="88"/>
    </row>
    <row r="777" spans="1:30" s="120" customFormat="1" ht="11.25" customHeight="1">
      <c r="A777" s="88"/>
      <c r="B777" s="82"/>
      <c r="C777" s="82"/>
      <c r="D777" s="82"/>
      <c r="E777" s="82"/>
      <c r="F777" s="82"/>
      <c r="G777" s="82"/>
      <c r="H777" s="82"/>
      <c r="I777" s="82"/>
      <c r="J777" s="82"/>
      <c r="K777" s="82"/>
      <c r="L777" s="82"/>
      <c r="M777" s="82"/>
      <c r="N777" s="82"/>
      <c r="O777" s="82"/>
      <c r="P777" s="82"/>
      <c r="Q777" s="82"/>
      <c r="R777" s="82"/>
      <c r="S777" s="82"/>
      <c r="T777" s="82"/>
      <c r="U777" s="82"/>
      <c r="V777" s="82"/>
      <c r="W777" s="82"/>
      <c r="X777" s="82"/>
      <c r="Y777" s="82"/>
      <c r="Z777" s="82"/>
      <c r="AA777" s="82"/>
      <c r="AB777" s="82"/>
      <c r="AC777" s="82"/>
      <c r="AD777" s="88"/>
    </row>
    <row r="778" spans="1:30" s="120" customFormat="1" ht="11.25" customHeight="1">
      <c r="A778" s="88"/>
      <c r="B778" s="82"/>
      <c r="C778" s="82"/>
      <c r="D778" s="82"/>
      <c r="E778" s="82"/>
      <c r="F778" s="82"/>
      <c r="G778" s="82"/>
      <c r="H778" s="82"/>
      <c r="I778" s="82"/>
      <c r="J778" s="82"/>
      <c r="K778" s="82"/>
      <c r="L778" s="82"/>
      <c r="M778" s="82"/>
      <c r="N778" s="82"/>
      <c r="O778" s="82"/>
      <c r="P778" s="82"/>
      <c r="Q778" s="82"/>
      <c r="R778" s="82"/>
      <c r="S778" s="82"/>
      <c r="T778" s="82"/>
      <c r="U778" s="82"/>
      <c r="V778" s="82"/>
      <c r="W778" s="82"/>
      <c r="X778" s="82"/>
      <c r="Y778" s="82"/>
      <c r="Z778" s="82"/>
      <c r="AA778" s="82"/>
      <c r="AB778" s="82"/>
      <c r="AC778" s="82"/>
      <c r="AD778" s="88"/>
    </row>
    <row r="779" spans="1:30" s="120" customFormat="1" ht="11.25" customHeight="1">
      <c r="A779" s="88"/>
      <c r="B779" s="82"/>
      <c r="C779" s="82"/>
      <c r="D779" s="82"/>
      <c r="E779" s="82"/>
      <c r="F779" s="82"/>
      <c r="G779" s="82"/>
      <c r="H779" s="82"/>
      <c r="I779" s="82"/>
      <c r="J779" s="82"/>
      <c r="K779" s="82"/>
      <c r="L779" s="82"/>
      <c r="M779" s="82"/>
      <c r="N779" s="82"/>
      <c r="O779" s="82"/>
      <c r="P779" s="82"/>
      <c r="Q779" s="82"/>
      <c r="R779" s="82"/>
      <c r="S779" s="82"/>
      <c r="T779" s="82"/>
      <c r="U779" s="82"/>
      <c r="V779" s="82"/>
      <c r="W779" s="82"/>
      <c r="X779" s="82"/>
      <c r="Y779" s="82"/>
      <c r="Z779" s="82"/>
      <c r="AA779" s="82"/>
      <c r="AB779" s="82"/>
      <c r="AC779" s="82"/>
      <c r="AD779" s="88"/>
    </row>
    <row r="780" spans="1:30" ht="11.25" customHeight="1">
      <c r="A780" s="88"/>
      <c r="B780" s="82"/>
      <c r="C780" s="82"/>
      <c r="D780" s="82"/>
      <c r="E780" s="82"/>
      <c r="F780" s="82"/>
      <c r="G780" s="82"/>
      <c r="H780" s="82"/>
      <c r="I780" s="82"/>
      <c r="J780" s="82"/>
      <c r="K780" s="82"/>
      <c r="L780" s="82"/>
      <c r="M780" s="82"/>
      <c r="N780" s="82"/>
      <c r="O780" s="82"/>
      <c r="P780" s="82"/>
      <c r="Q780" s="82"/>
      <c r="R780" s="82"/>
      <c r="S780" s="82"/>
      <c r="T780" s="82"/>
      <c r="U780" s="82"/>
      <c r="V780" s="82"/>
      <c r="W780" s="82"/>
      <c r="X780" s="82"/>
      <c r="Y780" s="82"/>
      <c r="Z780" s="82"/>
      <c r="AA780" s="82"/>
      <c r="AB780" s="82"/>
      <c r="AC780" s="82"/>
      <c r="AD780" s="88"/>
    </row>
    <row r="781" spans="1:30" ht="11.25" customHeight="1">
      <c r="A781" s="88"/>
      <c r="B781" s="82"/>
      <c r="C781" s="82"/>
      <c r="D781" s="82"/>
      <c r="E781" s="82"/>
      <c r="F781" s="82"/>
      <c r="G781" s="82"/>
      <c r="H781" s="82"/>
      <c r="I781" s="82"/>
      <c r="J781" s="82"/>
      <c r="K781" s="82"/>
      <c r="L781" s="82"/>
      <c r="M781" s="82"/>
      <c r="N781" s="82"/>
      <c r="O781" s="82"/>
      <c r="P781" s="82"/>
      <c r="Q781" s="82"/>
      <c r="R781" s="82"/>
      <c r="S781" s="82"/>
      <c r="T781" s="82"/>
      <c r="U781" s="82"/>
      <c r="V781" s="82"/>
      <c r="W781" s="82"/>
      <c r="X781" s="82"/>
      <c r="Y781" s="82"/>
      <c r="Z781" s="82"/>
      <c r="AA781" s="82"/>
      <c r="AB781" s="82"/>
      <c r="AC781" s="82"/>
      <c r="AD781" s="88"/>
    </row>
    <row r="782" spans="1:30" ht="11.25" customHeight="1">
      <c r="A782" s="88"/>
      <c r="B782" s="82"/>
      <c r="C782" s="82"/>
      <c r="D782" s="82"/>
      <c r="E782" s="82"/>
      <c r="F782" s="82"/>
      <c r="G782" s="82"/>
      <c r="H782" s="82"/>
      <c r="I782" s="82"/>
      <c r="J782" s="82"/>
      <c r="K782" s="82"/>
      <c r="L782" s="82"/>
      <c r="M782" s="82"/>
      <c r="N782" s="82"/>
      <c r="O782" s="82"/>
      <c r="P782" s="82"/>
      <c r="Q782" s="82"/>
      <c r="R782" s="82"/>
      <c r="S782" s="82"/>
      <c r="T782" s="82"/>
      <c r="U782" s="82"/>
      <c r="V782" s="82"/>
      <c r="W782" s="82"/>
      <c r="X782" s="82"/>
      <c r="Y782" s="82"/>
      <c r="Z782" s="82"/>
      <c r="AA782" s="82"/>
      <c r="AB782" s="82"/>
      <c r="AC782" s="82"/>
      <c r="AD782" s="88"/>
    </row>
    <row r="783" spans="1:30" ht="11.25" customHeight="1">
      <c r="A783" s="88"/>
      <c r="B783" s="82"/>
      <c r="C783" s="82"/>
      <c r="D783" s="82"/>
      <c r="E783" s="82"/>
      <c r="F783" s="82"/>
      <c r="G783" s="82"/>
      <c r="H783" s="82"/>
      <c r="I783" s="82"/>
      <c r="J783" s="82"/>
      <c r="K783" s="82"/>
      <c r="L783" s="82"/>
      <c r="M783" s="82"/>
      <c r="N783" s="82"/>
      <c r="O783" s="82"/>
      <c r="P783" s="82"/>
      <c r="Q783" s="82"/>
      <c r="R783" s="82"/>
      <c r="S783" s="82"/>
      <c r="T783" s="82"/>
      <c r="U783" s="82"/>
      <c r="V783" s="82"/>
      <c r="W783" s="82"/>
      <c r="X783" s="82"/>
      <c r="Y783" s="82"/>
      <c r="Z783" s="82"/>
      <c r="AA783" s="82"/>
      <c r="AB783" s="82"/>
      <c r="AC783" s="82"/>
      <c r="AD783" s="88"/>
    </row>
    <row r="784" spans="1:30" ht="11.25" customHeight="1">
      <c r="A784" s="88"/>
      <c r="B784" s="82"/>
      <c r="C784" s="82"/>
      <c r="D784" s="82"/>
      <c r="E784" s="82"/>
      <c r="F784" s="82"/>
      <c r="G784" s="82"/>
      <c r="H784" s="82"/>
      <c r="I784" s="82"/>
      <c r="J784" s="82"/>
      <c r="K784" s="82"/>
      <c r="L784" s="82"/>
      <c r="M784" s="82"/>
      <c r="N784" s="82"/>
      <c r="O784" s="82"/>
      <c r="P784" s="82"/>
      <c r="Q784" s="82"/>
      <c r="R784" s="82"/>
      <c r="S784" s="82"/>
      <c r="T784" s="82"/>
      <c r="U784" s="82"/>
      <c r="V784" s="82"/>
      <c r="W784" s="82"/>
      <c r="X784" s="82"/>
      <c r="Y784" s="82"/>
      <c r="Z784" s="82"/>
      <c r="AA784" s="82"/>
      <c r="AB784" s="82"/>
      <c r="AC784" s="82"/>
      <c r="AD784" s="88"/>
    </row>
    <row r="785" spans="1:30" ht="11.25" customHeight="1">
      <c r="A785" s="88"/>
      <c r="B785" s="82"/>
      <c r="C785" s="82"/>
      <c r="D785" s="82"/>
      <c r="E785" s="82"/>
      <c r="F785" s="82"/>
      <c r="G785" s="82"/>
      <c r="H785" s="82"/>
      <c r="I785" s="82"/>
      <c r="J785" s="82"/>
      <c r="K785" s="82"/>
      <c r="L785" s="82"/>
      <c r="M785" s="82"/>
      <c r="N785" s="82"/>
      <c r="O785" s="82"/>
      <c r="P785" s="82"/>
      <c r="Q785" s="82"/>
      <c r="R785" s="82"/>
      <c r="S785" s="82"/>
      <c r="T785" s="82"/>
      <c r="U785" s="82"/>
      <c r="V785" s="82"/>
      <c r="W785" s="82"/>
      <c r="X785" s="82"/>
      <c r="Y785" s="82"/>
      <c r="Z785" s="82"/>
      <c r="AA785" s="82"/>
      <c r="AB785" s="82"/>
      <c r="AC785" s="82"/>
      <c r="AD785" s="88"/>
    </row>
    <row r="786" spans="1:30" ht="11.25" customHeight="1">
      <c r="A786" s="88"/>
      <c r="B786" s="82"/>
      <c r="C786" s="82"/>
      <c r="D786" s="82"/>
      <c r="E786" s="82"/>
      <c r="F786" s="82"/>
      <c r="G786" s="82"/>
      <c r="H786" s="82"/>
      <c r="I786" s="82"/>
      <c r="J786" s="82"/>
      <c r="K786" s="82"/>
      <c r="L786" s="82"/>
      <c r="M786" s="82"/>
      <c r="N786" s="82"/>
      <c r="O786" s="82"/>
      <c r="P786" s="82"/>
      <c r="Q786" s="82"/>
      <c r="R786" s="82"/>
      <c r="S786" s="82"/>
      <c r="T786" s="82"/>
      <c r="U786" s="82"/>
      <c r="V786" s="82"/>
      <c r="W786" s="82"/>
      <c r="X786" s="82"/>
      <c r="Y786" s="82"/>
      <c r="Z786" s="82"/>
      <c r="AA786" s="82"/>
      <c r="AB786" s="82"/>
      <c r="AC786" s="82"/>
      <c r="AD786" s="88"/>
    </row>
    <row r="787" spans="1:30" ht="11.25" customHeight="1">
      <c r="A787" s="88"/>
      <c r="B787" s="82"/>
      <c r="C787" s="82"/>
      <c r="D787" s="82"/>
      <c r="E787" s="82"/>
      <c r="F787" s="82"/>
      <c r="G787" s="82"/>
      <c r="H787" s="82"/>
      <c r="I787" s="82"/>
      <c r="J787" s="82"/>
      <c r="K787" s="82"/>
      <c r="L787" s="82"/>
      <c r="M787" s="82"/>
      <c r="N787" s="82"/>
      <c r="O787" s="82"/>
      <c r="P787" s="82"/>
      <c r="Q787" s="82"/>
      <c r="R787" s="82"/>
      <c r="S787" s="82"/>
      <c r="T787" s="82"/>
      <c r="U787" s="82"/>
      <c r="V787" s="82"/>
      <c r="W787" s="82"/>
      <c r="X787" s="82"/>
      <c r="Y787" s="82"/>
      <c r="Z787" s="82"/>
      <c r="AA787" s="82"/>
      <c r="AB787" s="82"/>
      <c r="AC787" s="82"/>
      <c r="AD787" s="88"/>
    </row>
    <row r="788" spans="1:30" ht="11.25" customHeight="1">
      <c r="A788" s="88"/>
      <c r="B788" s="82"/>
      <c r="C788" s="82"/>
      <c r="D788" s="82"/>
      <c r="E788" s="82"/>
      <c r="F788" s="82"/>
      <c r="G788" s="82"/>
      <c r="H788" s="82"/>
      <c r="I788" s="82"/>
      <c r="J788" s="82"/>
      <c r="K788" s="82"/>
      <c r="L788" s="82"/>
      <c r="M788" s="82"/>
      <c r="N788" s="82"/>
      <c r="O788" s="82"/>
      <c r="P788" s="82"/>
      <c r="Q788" s="82"/>
      <c r="R788" s="82"/>
      <c r="S788" s="82"/>
      <c r="T788" s="82"/>
      <c r="U788" s="82"/>
      <c r="V788" s="82"/>
      <c r="W788" s="82"/>
      <c r="X788" s="82"/>
      <c r="Y788" s="82"/>
      <c r="Z788" s="82"/>
      <c r="AA788" s="82"/>
      <c r="AB788" s="82"/>
      <c r="AC788" s="82"/>
      <c r="AD788" s="88"/>
    </row>
    <row r="789" spans="1:30" ht="11.25" customHeight="1">
      <c r="A789" s="88"/>
      <c r="B789" s="88"/>
      <c r="C789" s="88"/>
      <c r="D789" s="88"/>
      <c r="E789" s="88"/>
      <c r="F789" s="88"/>
      <c r="G789" s="88"/>
      <c r="H789" s="88"/>
      <c r="I789" s="88"/>
      <c r="J789" s="88"/>
      <c r="K789" s="88"/>
      <c r="L789" s="88"/>
      <c r="M789" s="88"/>
      <c r="N789" s="88"/>
      <c r="O789" s="88"/>
      <c r="P789" s="88"/>
      <c r="Q789" s="88"/>
      <c r="R789" s="88"/>
      <c r="S789" s="88"/>
      <c r="T789" s="88"/>
      <c r="U789" s="88"/>
      <c r="V789" s="88"/>
      <c r="W789" s="88"/>
      <c r="X789" s="88"/>
      <c r="Y789" s="88"/>
      <c r="Z789" s="88"/>
      <c r="AA789" s="88"/>
      <c r="AB789" s="88"/>
      <c r="AC789" s="88"/>
      <c r="AD789" s="88"/>
    </row>
  </sheetData>
  <mergeCells count="16">
    <mergeCell ref="C645:D646"/>
    <mergeCell ref="E3:O4"/>
    <mergeCell ref="G10:J11"/>
    <mergeCell ref="D66:F67"/>
    <mergeCell ref="D112:F113"/>
    <mergeCell ref="G61:H62"/>
    <mergeCell ref="G542:K543"/>
    <mergeCell ref="D115:H116"/>
    <mergeCell ref="D164:H165"/>
    <mergeCell ref="C545:C546"/>
    <mergeCell ref="D477:E478"/>
    <mergeCell ref="G211:L212"/>
    <mergeCell ref="D217:E218"/>
    <mergeCell ref="D281:E282"/>
    <mergeCell ref="D346:E347"/>
    <mergeCell ref="D411:E412"/>
  </mergeCells>
  <printOptions/>
  <pageMargins left="0.7" right="0.7" top="0.787401575" bottom="0.787401575" header="0.3" footer="0.3"/>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DC24"/>
  <sheetViews>
    <sheetView workbookViewId="0" topLeftCell="BU1">
      <selection activeCell="DA20" sqref="DA20"/>
    </sheetView>
  </sheetViews>
  <sheetFormatPr defaultColWidth="10.28125" defaultRowHeight="15"/>
  <cols>
    <col min="1" max="1" width="10.28125" style="1" customWidth="1"/>
    <col min="2" max="2" width="11.57421875" style="1" customWidth="1"/>
    <col min="3" max="3" width="10.28125" style="3" customWidth="1"/>
    <col min="4" max="8" width="10.28125" style="4" customWidth="1"/>
    <col min="9" max="9" width="10.28125" style="5" customWidth="1"/>
    <col min="10" max="10" width="10.28125" style="3" customWidth="1"/>
    <col min="11" max="15" width="10.28125" style="4" customWidth="1"/>
    <col min="16" max="16" width="10.28125" style="5" customWidth="1"/>
    <col min="17" max="17" width="10.28125" style="3" customWidth="1"/>
    <col min="18" max="22" width="10.28125" style="4" customWidth="1"/>
    <col min="23" max="23" width="10.28125" style="5" customWidth="1"/>
    <col min="24" max="24" width="10.28125" style="3" customWidth="1"/>
    <col min="25" max="29" width="10.28125" style="4" customWidth="1"/>
    <col min="30" max="30" width="10.28125" style="5" customWidth="1"/>
    <col min="31" max="31" width="10.28125" style="3" customWidth="1"/>
    <col min="32" max="36" width="10.28125" style="4" customWidth="1"/>
    <col min="37" max="37" width="10.28125" style="5" customWidth="1"/>
    <col min="38" max="38" width="10.28125" style="4" customWidth="1"/>
    <col min="39" max="16384" width="10.28125" style="1" customWidth="1"/>
  </cols>
  <sheetData>
    <row r="1" spans="3:38" ht="15">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20"/>
    </row>
    <row r="2" spans="3:38" ht="15">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20"/>
    </row>
    <row r="3" spans="3:107" ht="15" customHeight="1">
      <c r="C3" s="231" t="s">
        <v>14</v>
      </c>
      <c r="D3" s="232"/>
      <c r="E3" s="232"/>
      <c r="F3" s="232"/>
      <c r="G3" s="232"/>
      <c r="H3" s="232"/>
      <c r="I3" s="232"/>
      <c r="J3" s="231" t="s">
        <v>40</v>
      </c>
      <c r="K3" s="232"/>
      <c r="L3" s="232"/>
      <c r="M3" s="232"/>
      <c r="N3" s="232"/>
      <c r="O3" s="232"/>
      <c r="P3" s="237"/>
      <c r="Q3" s="231" t="s">
        <v>41</v>
      </c>
      <c r="R3" s="232"/>
      <c r="S3" s="232"/>
      <c r="T3" s="232"/>
      <c r="U3" s="232"/>
      <c r="V3" s="232"/>
      <c r="W3" s="237"/>
      <c r="X3" s="231" t="s">
        <v>42</v>
      </c>
      <c r="Y3" s="232"/>
      <c r="Z3" s="232"/>
      <c r="AA3" s="232"/>
      <c r="AB3" s="232"/>
      <c r="AC3" s="232"/>
      <c r="AD3" s="237"/>
      <c r="AE3" s="231" t="s">
        <v>43</v>
      </c>
      <c r="AF3" s="232"/>
      <c r="AG3" s="232"/>
      <c r="AH3" s="232"/>
      <c r="AI3" s="232"/>
      <c r="AJ3" s="232"/>
      <c r="AK3" s="237"/>
      <c r="AL3" s="266" t="s">
        <v>276</v>
      </c>
      <c r="AM3" s="231" t="s">
        <v>14</v>
      </c>
      <c r="AN3" s="232"/>
      <c r="AO3" s="232"/>
      <c r="AP3" s="232"/>
      <c r="AQ3" s="232"/>
      <c r="AR3" s="232"/>
      <c r="AS3" s="232"/>
      <c r="AT3" s="231" t="s">
        <v>40</v>
      </c>
      <c r="AU3" s="232"/>
      <c r="AV3" s="232"/>
      <c r="AW3" s="232"/>
      <c r="AX3" s="232"/>
      <c r="AY3" s="232"/>
      <c r="AZ3" s="237"/>
      <c r="BA3" s="231" t="s">
        <v>41</v>
      </c>
      <c r="BB3" s="232"/>
      <c r="BC3" s="232"/>
      <c r="BD3" s="232"/>
      <c r="BE3" s="232"/>
      <c r="BF3" s="232"/>
      <c r="BG3" s="237"/>
      <c r="BH3" s="231" t="s">
        <v>42</v>
      </c>
      <c r="BI3" s="232"/>
      <c r="BJ3" s="232"/>
      <c r="BK3" s="232"/>
      <c r="BL3" s="232"/>
      <c r="BM3" s="232"/>
      <c r="BN3" s="237"/>
      <c r="BO3" s="231" t="s">
        <v>43</v>
      </c>
      <c r="BP3" s="232"/>
      <c r="BQ3" s="232"/>
      <c r="BR3" s="232"/>
      <c r="BS3" s="232"/>
      <c r="BT3" s="232"/>
      <c r="BU3" s="237"/>
      <c r="BV3" s="231" t="s">
        <v>338</v>
      </c>
      <c r="BW3" s="232"/>
      <c r="BX3" s="232"/>
      <c r="BY3" s="232"/>
      <c r="BZ3" s="232"/>
      <c r="CA3" s="237"/>
      <c r="CB3" s="231" t="s">
        <v>339</v>
      </c>
      <c r="CC3" s="232"/>
      <c r="CD3" s="232"/>
      <c r="CE3" s="232"/>
      <c r="CF3" s="232"/>
      <c r="CG3" s="237"/>
      <c r="CH3" s="231" t="s">
        <v>340</v>
      </c>
      <c r="CI3" s="232"/>
      <c r="CJ3" s="232"/>
      <c r="CK3" s="232"/>
      <c r="CL3" s="232"/>
      <c r="CM3" s="237"/>
      <c r="CN3" s="231" t="s">
        <v>341</v>
      </c>
      <c r="CO3" s="232"/>
      <c r="CP3" s="232"/>
      <c r="CQ3" s="232"/>
      <c r="CR3" s="232"/>
      <c r="CS3" s="237"/>
      <c r="CT3" s="231" t="s">
        <v>342</v>
      </c>
      <c r="CU3" s="232"/>
      <c r="CV3" s="232"/>
      <c r="CW3" s="232"/>
      <c r="CX3" s="232"/>
      <c r="CY3" s="237"/>
      <c r="CZ3" s="266" t="s">
        <v>343</v>
      </c>
      <c r="DA3" s="266" t="s">
        <v>344</v>
      </c>
      <c r="DB3" s="266" t="s">
        <v>345</v>
      </c>
      <c r="DC3" s="265"/>
    </row>
    <row r="4" spans="2:107" ht="15" customHeight="1">
      <c r="B4" s="1" t="s">
        <v>1</v>
      </c>
      <c r="C4" s="6" t="s">
        <v>0</v>
      </c>
      <c r="D4" s="7" t="s">
        <v>3</v>
      </c>
      <c r="E4" s="7" t="s">
        <v>4</v>
      </c>
      <c r="F4" s="7" t="s">
        <v>5</v>
      </c>
      <c r="G4" s="7" t="s">
        <v>6</v>
      </c>
      <c r="H4" s="7" t="s">
        <v>17</v>
      </c>
      <c r="I4" s="7" t="s">
        <v>15</v>
      </c>
      <c r="J4" s="6" t="s">
        <v>0</v>
      </c>
      <c r="K4" s="7" t="s">
        <v>3</v>
      </c>
      <c r="L4" s="7" t="s">
        <v>4</v>
      </c>
      <c r="M4" s="7" t="s">
        <v>5</v>
      </c>
      <c r="N4" s="7" t="s">
        <v>6</v>
      </c>
      <c r="O4" s="7" t="s">
        <v>17</v>
      </c>
      <c r="P4" s="8" t="s">
        <v>15</v>
      </c>
      <c r="Q4" s="6" t="s">
        <v>0</v>
      </c>
      <c r="R4" s="7" t="s">
        <v>3</v>
      </c>
      <c r="S4" s="7" t="s">
        <v>4</v>
      </c>
      <c r="T4" s="7" t="s">
        <v>5</v>
      </c>
      <c r="U4" s="7" t="s">
        <v>6</v>
      </c>
      <c r="V4" s="7" t="s">
        <v>17</v>
      </c>
      <c r="W4" s="8" t="s">
        <v>15</v>
      </c>
      <c r="X4" s="6" t="s">
        <v>0</v>
      </c>
      <c r="Y4" s="7" t="s">
        <v>3</v>
      </c>
      <c r="Z4" s="7" t="s">
        <v>4</v>
      </c>
      <c r="AA4" s="7" t="s">
        <v>5</v>
      </c>
      <c r="AB4" s="7" t="s">
        <v>6</v>
      </c>
      <c r="AC4" s="7" t="s">
        <v>17</v>
      </c>
      <c r="AD4" s="8" t="s">
        <v>15</v>
      </c>
      <c r="AE4" s="6" t="s">
        <v>0</v>
      </c>
      <c r="AF4" s="7" t="s">
        <v>3</v>
      </c>
      <c r="AG4" s="7" t="s">
        <v>4</v>
      </c>
      <c r="AH4" s="7" t="s">
        <v>5</v>
      </c>
      <c r="AI4" s="7" t="s">
        <v>6</v>
      </c>
      <c r="AJ4" s="7" t="s">
        <v>17</v>
      </c>
      <c r="AK4" s="8" t="s">
        <v>15</v>
      </c>
      <c r="AL4" s="267"/>
      <c r="AM4" s="6" t="s">
        <v>0</v>
      </c>
      <c r="AN4" s="7" t="s">
        <v>3</v>
      </c>
      <c r="AO4" s="7" t="s">
        <v>4</v>
      </c>
      <c r="AP4" s="7" t="s">
        <v>5</v>
      </c>
      <c r="AQ4" s="7" t="s">
        <v>6</v>
      </c>
      <c r="AR4" s="7" t="s">
        <v>17</v>
      </c>
      <c r="AS4" s="7" t="s">
        <v>15</v>
      </c>
      <c r="AT4" s="6" t="s">
        <v>0</v>
      </c>
      <c r="AU4" s="7" t="s">
        <v>3</v>
      </c>
      <c r="AV4" s="7" t="s">
        <v>4</v>
      </c>
      <c r="AW4" s="7" t="s">
        <v>5</v>
      </c>
      <c r="AX4" s="7" t="s">
        <v>6</v>
      </c>
      <c r="AY4" s="7" t="s">
        <v>17</v>
      </c>
      <c r="AZ4" s="8" t="s">
        <v>15</v>
      </c>
      <c r="BA4" s="6" t="s">
        <v>0</v>
      </c>
      <c r="BB4" s="7" t="s">
        <v>3</v>
      </c>
      <c r="BC4" s="7" t="s">
        <v>4</v>
      </c>
      <c r="BD4" s="7" t="s">
        <v>5</v>
      </c>
      <c r="BE4" s="7" t="s">
        <v>6</v>
      </c>
      <c r="BF4" s="7" t="s">
        <v>17</v>
      </c>
      <c r="BG4" s="8" t="s">
        <v>15</v>
      </c>
      <c r="BH4" s="6" t="s">
        <v>0</v>
      </c>
      <c r="BI4" s="7" t="s">
        <v>3</v>
      </c>
      <c r="BJ4" s="7" t="s">
        <v>4</v>
      </c>
      <c r="BK4" s="7" t="s">
        <v>5</v>
      </c>
      <c r="BL4" s="7" t="s">
        <v>6</v>
      </c>
      <c r="BM4" s="7" t="s">
        <v>17</v>
      </c>
      <c r="BN4" s="8" t="s">
        <v>15</v>
      </c>
      <c r="BO4" s="6" t="s">
        <v>0</v>
      </c>
      <c r="BP4" s="7" t="s">
        <v>3</v>
      </c>
      <c r="BQ4" s="7" t="s">
        <v>4</v>
      </c>
      <c r="BR4" s="7" t="s">
        <v>5</v>
      </c>
      <c r="BS4" s="7" t="s">
        <v>6</v>
      </c>
      <c r="BT4" s="7" t="s">
        <v>17</v>
      </c>
      <c r="BU4" s="8" t="s">
        <v>15</v>
      </c>
      <c r="BV4" s="3" t="s">
        <v>0</v>
      </c>
      <c r="BW4" s="4" t="s">
        <v>3</v>
      </c>
      <c r="BX4" s="4" t="s">
        <v>4</v>
      </c>
      <c r="BY4" s="4" t="s">
        <v>5</v>
      </c>
      <c r="BZ4" s="4" t="s">
        <v>6</v>
      </c>
      <c r="CA4" s="5" t="s">
        <v>18</v>
      </c>
      <c r="CB4" s="3" t="s">
        <v>0</v>
      </c>
      <c r="CC4" s="4" t="s">
        <v>3</v>
      </c>
      <c r="CD4" s="4" t="s">
        <v>4</v>
      </c>
      <c r="CE4" s="4" t="s">
        <v>5</v>
      </c>
      <c r="CF4" s="4" t="s">
        <v>6</v>
      </c>
      <c r="CG4" s="5" t="s">
        <v>18</v>
      </c>
      <c r="CH4" s="3" t="s">
        <v>0</v>
      </c>
      <c r="CI4" s="4" t="s">
        <v>3</v>
      </c>
      <c r="CJ4" s="4" t="s">
        <v>4</v>
      </c>
      <c r="CK4" s="4" t="s">
        <v>5</v>
      </c>
      <c r="CL4" s="4" t="s">
        <v>6</v>
      </c>
      <c r="CM4" s="5" t="s">
        <v>18</v>
      </c>
      <c r="CN4" s="6" t="s">
        <v>14</v>
      </c>
      <c r="CO4" s="7" t="s">
        <v>40</v>
      </c>
      <c r="CP4" s="7" t="s">
        <v>41</v>
      </c>
      <c r="CQ4" s="7" t="s">
        <v>42</v>
      </c>
      <c r="CR4" s="7" t="s">
        <v>43</v>
      </c>
      <c r="CS4" s="8" t="s">
        <v>18</v>
      </c>
      <c r="CT4" s="3" t="s">
        <v>14</v>
      </c>
      <c r="CU4" s="4" t="s">
        <v>40</v>
      </c>
      <c r="CV4" s="4" t="s">
        <v>41</v>
      </c>
      <c r="CW4" s="4" t="s">
        <v>42</v>
      </c>
      <c r="CX4" s="4" t="s">
        <v>43</v>
      </c>
      <c r="CY4" s="5" t="s">
        <v>18</v>
      </c>
      <c r="CZ4" s="267"/>
      <c r="DA4" s="267"/>
      <c r="DB4" s="267"/>
      <c r="DC4" s="265"/>
    </row>
    <row r="5" spans="2:106" ht="11.25" customHeight="1">
      <c r="B5" s="1" t="s">
        <v>2</v>
      </c>
      <c r="C5" s="3">
        <f aca="true" t="shared" si="0" ref="C5:AE5">AVERAGE(C8:C1048576)</f>
        <v>3590.4</v>
      </c>
      <c r="D5" s="4">
        <f t="shared" si="0"/>
        <v>503.1</v>
      </c>
      <c r="E5" s="4">
        <f t="shared" si="0"/>
        <v>31.7</v>
      </c>
      <c r="F5" s="4">
        <f t="shared" si="0"/>
        <v>7</v>
      </c>
      <c r="G5" s="4">
        <f t="shared" si="0"/>
        <v>1.7</v>
      </c>
      <c r="H5" s="4">
        <f t="shared" si="0"/>
        <v>4133.9</v>
      </c>
      <c r="I5" s="5">
        <f t="shared" si="0"/>
        <v>31.3</v>
      </c>
      <c r="J5" s="3">
        <f t="shared" si="0"/>
        <v>1894.8</v>
      </c>
      <c r="K5" s="4">
        <f t="shared" si="0"/>
        <v>651.8</v>
      </c>
      <c r="L5" s="4">
        <f t="shared" si="0"/>
        <v>42</v>
      </c>
      <c r="M5" s="4">
        <f t="shared" si="0"/>
        <v>7</v>
      </c>
      <c r="N5" s="4">
        <f t="shared" si="0"/>
        <v>1.7</v>
      </c>
      <c r="O5" s="4">
        <f t="shared" si="0"/>
        <v>2597.3</v>
      </c>
      <c r="P5" s="5">
        <f t="shared" si="0"/>
        <v>52.7</v>
      </c>
      <c r="Q5" s="3">
        <f t="shared" si="0"/>
        <v>725</v>
      </c>
      <c r="R5" s="4">
        <f t="shared" si="0"/>
        <v>578.4</v>
      </c>
      <c r="S5" s="4">
        <f t="shared" si="0"/>
        <v>301.8</v>
      </c>
      <c r="T5" s="4">
        <f t="shared" si="0"/>
        <v>7</v>
      </c>
      <c r="U5" s="4">
        <f t="shared" si="0"/>
        <v>1.7</v>
      </c>
      <c r="V5" s="4">
        <f t="shared" si="0"/>
        <v>1613.9</v>
      </c>
      <c r="W5" s="5">
        <f t="shared" si="0"/>
        <v>211.1</v>
      </c>
      <c r="X5" s="3">
        <f t="shared" si="0"/>
        <v>3614.4</v>
      </c>
      <c r="Y5" s="4">
        <f t="shared" si="0"/>
        <v>437.2</v>
      </c>
      <c r="Z5" s="4">
        <f t="shared" si="0"/>
        <v>154.6</v>
      </c>
      <c r="AA5" s="4">
        <f t="shared" si="0"/>
        <v>7</v>
      </c>
      <c r="AB5" s="4">
        <f t="shared" si="0"/>
        <v>1.7</v>
      </c>
      <c r="AC5" s="4">
        <f t="shared" si="0"/>
        <v>4214.9</v>
      </c>
      <c r="AD5" s="5">
        <f t="shared" si="0"/>
        <v>27</v>
      </c>
      <c r="AE5" s="3">
        <f t="shared" si="0"/>
        <v>0</v>
      </c>
      <c r="AF5" s="4">
        <f aca="true" t="shared" si="1" ref="AF5:BL5">AVERAGE(AF8:AF1048576)</f>
        <v>454.3</v>
      </c>
      <c r="AG5" s="4">
        <f t="shared" si="1"/>
        <v>109.7</v>
      </c>
      <c r="AH5" s="4">
        <f t="shared" si="1"/>
        <v>15.4</v>
      </c>
      <c r="AI5" s="4">
        <f t="shared" si="1"/>
        <v>1.7</v>
      </c>
      <c r="AJ5" s="4">
        <f t="shared" si="1"/>
        <v>581.1</v>
      </c>
      <c r="AK5" s="5">
        <f t="shared" si="1"/>
        <v>8.6</v>
      </c>
      <c r="AL5" s="202">
        <f>AVERAGE(AL8:AL1048576)</f>
        <v>0.300115907038377</v>
      </c>
      <c r="AM5" s="9">
        <f t="shared" si="1"/>
        <v>0.862291185173311</v>
      </c>
      <c r="AN5" s="10">
        <f t="shared" si="1"/>
        <v>0.1282353544285225</v>
      </c>
      <c r="AO5" s="10">
        <f t="shared" si="1"/>
        <v>0.0072407492005481956</v>
      </c>
      <c r="AP5" s="10">
        <f t="shared" si="1"/>
        <v>0.0016309412861136997</v>
      </c>
      <c r="AQ5" s="10">
        <f t="shared" si="1"/>
        <v>0.0006017699115044248</v>
      </c>
      <c r="AR5" s="10">
        <f t="shared" si="1"/>
        <v>1</v>
      </c>
      <c r="AS5" s="5">
        <f t="shared" si="1"/>
        <v>31.3</v>
      </c>
      <c r="AT5" s="9">
        <f t="shared" si="1"/>
        <v>0.7222631538573646</v>
      </c>
      <c r="AU5" s="10">
        <f t="shared" si="1"/>
        <v>0.2580581620113991</v>
      </c>
      <c r="AV5" s="10">
        <f t="shared" si="1"/>
        <v>0.01658767772511848</v>
      </c>
      <c r="AW5" s="10">
        <f t="shared" si="1"/>
        <v>0.0024734982332155478</v>
      </c>
      <c r="AX5" s="10">
        <f t="shared" si="1"/>
        <v>0.0006175081729022884</v>
      </c>
      <c r="AY5" s="10">
        <f t="shared" si="1"/>
        <v>1</v>
      </c>
      <c r="AZ5" s="5">
        <f t="shared" si="1"/>
        <v>52.7</v>
      </c>
      <c r="BA5" s="9">
        <f t="shared" si="1"/>
        <v>0.44852329859350776</v>
      </c>
      <c r="BB5" s="10">
        <f t="shared" si="1"/>
        <v>0.3730020954314972</v>
      </c>
      <c r="BC5" s="10">
        <f t="shared" si="1"/>
        <v>0.17309808079685185</v>
      </c>
      <c r="BD5" s="10">
        <f t="shared" si="1"/>
        <v>0.004201680672268908</v>
      </c>
      <c r="BE5" s="10">
        <f t="shared" si="1"/>
        <v>0.0011748445058742227</v>
      </c>
      <c r="BF5" s="10">
        <f t="shared" si="1"/>
        <v>1</v>
      </c>
      <c r="BG5" s="5">
        <f t="shared" si="1"/>
        <v>211.1</v>
      </c>
      <c r="BH5" s="9">
        <f t="shared" si="1"/>
        <v>0.8517152379729106</v>
      </c>
      <c r="BI5" s="10">
        <f t="shared" si="1"/>
        <v>0.10578778460269822</v>
      </c>
      <c r="BJ5" s="10">
        <f t="shared" si="1"/>
        <v>0.040342412481830806</v>
      </c>
      <c r="BK5" s="10">
        <f t="shared" si="1"/>
        <v>0.0015527950310559005</v>
      </c>
      <c r="BL5" s="10">
        <f t="shared" si="1"/>
        <v>0.0006017699115044248</v>
      </c>
      <c r="BM5" s="10">
        <f aca="true" t="shared" si="2" ref="BM5:BU5">AVERAGE(BM8:BM1048576)</f>
        <v>1</v>
      </c>
      <c r="BN5" s="5">
        <f t="shared" si="2"/>
        <v>27</v>
      </c>
      <c r="BO5" s="9">
        <f t="shared" si="2"/>
        <v>0</v>
      </c>
      <c r="BP5" s="10">
        <f t="shared" si="2"/>
        <v>0.8162767421862869</v>
      </c>
      <c r="BQ5" s="10">
        <f t="shared" si="2"/>
        <v>0.1505763688760807</v>
      </c>
      <c r="BR5" s="10">
        <f t="shared" si="2"/>
        <v>0.027304964539007093</v>
      </c>
      <c r="BS5" s="10">
        <f t="shared" si="2"/>
        <v>0.00584192439862543</v>
      </c>
      <c r="BT5" s="10">
        <f t="shared" si="2"/>
        <v>1</v>
      </c>
      <c r="BU5" s="5">
        <f t="shared" si="2"/>
        <v>8.6</v>
      </c>
      <c r="BV5" s="201">
        <f aca="true" t="shared" si="3" ref="BV5:DB5">AVERAGE(BV8:BV1048576)</f>
        <v>0.6314858938989272</v>
      </c>
      <c r="BW5" s="14">
        <f t="shared" si="3"/>
        <v>0.2754499585379867</v>
      </c>
      <c r="BX5" s="14">
        <f t="shared" si="3"/>
        <v>0.08904521038982248</v>
      </c>
      <c r="BY5" s="14">
        <f t="shared" si="3"/>
        <v>0.003104712143957265</v>
      </c>
      <c r="BZ5" s="14">
        <f t="shared" si="3"/>
        <v>0.0009142250293064341</v>
      </c>
      <c r="CA5" s="26">
        <f t="shared" si="3"/>
        <v>1</v>
      </c>
      <c r="CB5" s="68">
        <f t="shared" si="3"/>
        <v>469620</v>
      </c>
      <c r="CC5" s="68">
        <f t="shared" si="3"/>
        <v>183997.5</v>
      </c>
      <c r="CD5" s="68">
        <f t="shared" si="3"/>
        <v>76094.7</v>
      </c>
      <c r="CE5" s="68">
        <f t="shared" si="3"/>
        <v>2548</v>
      </c>
      <c r="CF5" s="14">
        <f t="shared" si="3"/>
        <v>538.9</v>
      </c>
      <c r="CG5" s="58">
        <f t="shared" si="3"/>
        <v>732799.1</v>
      </c>
      <c r="CH5" s="68">
        <f t="shared" si="3"/>
        <v>1413.771240966507</v>
      </c>
      <c r="CI5" s="68">
        <f t="shared" si="3"/>
        <v>569.0481685738257</v>
      </c>
      <c r="CJ5" s="68">
        <f t="shared" si="3"/>
        <v>218.33180461507854</v>
      </c>
      <c r="CK5" s="68">
        <f t="shared" si="3"/>
        <v>7.238636363636364</v>
      </c>
      <c r="CL5" s="68">
        <f t="shared" si="3"/>
        <v>1.7</v>
      </c>
      <c r="CM5" s="58">
        <f t="shared" si="3"/>
        <v>2210.089850519048</v>
      </c>
      <c r="CN5" s="201">
        <f t="shared" si="3"/>
        <v>0.17366182915950393</v>
      </c>
      <c r="CO5" s="201">
        <f t="shared" si="3"/>
        <v>0.19251317511970178</v>
      </c>
      <c r="CP5" s="201">
        <f t="shared" si="3"/>
        <v>0.4761211275264811</v>
      </c>
      <c r="CQ5" s="201">
        <f t="shared" si="3"/>
        <v>0.15049624988292815</v>
      </c>
      <c r="CR5" s="201">
        <f t="shared" si="3"/>
        <v>0.0072076183113849055</v>
      </c>
      <c r="CS5" s="26">
        <f t="shared" si="3"/>
        <v>1</v>
      </c>
      <c r="CT5" s="68">
        <f t="shared" si="3"/>
        <v>135972</v>
      </c>
      <c r="CU5" s="68">
        <f t="shared" si="3"/>
        <v>136423.3</v>
      </c>
      <c r="CV5" s="68">
        <f t="shared" si="3"/>
        <v>342314.5</v>
      </c>
      <c r="CW5" s="68">
        <f t="shared" si="3"/>
        <v>113105.5</v>
      </c>
      <c r="CX5" s="68">
        <f t="shared" si="3"/>
        <v>4983.8</v>
      </c>
      <c r="CY5" s="58">
        <f t="shared" si="3"/>
        <v>732799.1</v>
      </c>
      <c r="CZ5" s="23">
        <f t="shared" si="3"/>
        <v>2210.089850519048</v>
      </c>
      <c r="DA5" s="23">
        <f t="shared" si="3"/>
        <v>732799.1</v>
      </c>
      <c r="DB5" s="200">
        <f t="shared" si="3"/>
        <v>330.7</v>
      </c>
    </row>
    <row r="6" spans="2:106" ht="11.25" customHeight="1">
      <c r="B6" s="1" t="s">
        <v>68</v>
      </c>
      <c r="AL6" s="173"/>
      <c r="AM6" s="9"/>
      <c r="AN6" s="10"/>
      <c r="AO6" s="10"/>
      <c r="AP6" s="10"/>
      <c r="AQ6" s="10"/>
      <c r="AR6" s="10"/>
      <c r="AS6" s="5"/>
      <c r="AT6" s="9"/>
      <c r="AU6" s="10"/>
      <c r="AV6" s="10"/>
      <c r="AW6" s="10"/>
      <c r="AX6" s="10"/>
      <c r="AY6" s="10"/>
      <c r="AZ6" s="5"/>
      <c r="BA6" s="9"/>
      <c r="BB6" s="10"/>
      <c r="BC6" s="10"/>
      <c r="BD6" s="10"/>
      <c r="BE6" s="10"/>
      <c r="BF6" s="10"/>
      <c r="BG6" s="5"/>
      <c r="BH6" s="9"/>
      <c r="BI6" s="10"/>
      <c r="BJ6" s="10"/>
      <c r="BK6" s="10"/>
      <c r="BL6" s="10"/>
      <c r="BM6" s="10"/>
      <c r="BN6" s="5"/>
      <c r="BO6" s="9"/>
      <c r="BP6" s="10"/>
      <c r="BQ6" s="10"/>
      <c r="BR6" s="10"/>
      <c r="BS6" s="10"/>
      <c r="BT6" s="10"/>
      <c r="BU6" s="5"/>
      <c r="BV6" s="9"/>
      <c r="BW6" s="10"/>
      <c r="BX6" s="10"/>
      <c r="BY6" s="10"/>
      <c r="BZ6" s="10"/>
      <c r="CA6" s="11"/>
      <c r="CB6" s="10">
        <f>CB5/CG5</f>
        <v>0.640857773979253</v>
      </c>
      <c r="CC6" s="10">
        <f>CC5/CG5</f>
        <v>0.25108859986318216</v>
      </c>
      <c r="CD6" s="10">
        <f>CD5/CG5</f>
        <v>0.10384114827651944</v>
      </c>
      <c r="CE6" s="10">
        <f>CE5/CG5</f>
        <v>0.0034770785062372485</v>
      </c>
      <c r="CF6" s="10">
        <f>CF5/CG5</f>
        <v>0.0007353993748081841</v>
      </c>
      <c r="CG6" s="10">
        <f>CB6+CC6+CD6+CE6+CF6</f>
        <v>1</v>
      </c>
      <c r="CH6" s="9"/>
      <c r="CI6" s="10"/>
      <c r="CJ6" s="10"/>
      <c r="CK6" s="10"/>
      <c r="CL6" s="10"/>
      <c r="CM6" s="177"/>
      <c r="CN6" s="10"/>
      <c r="CO6" s="10"/>
      <c r="CP6" s="10"/>
      <c r="CQ6" s="10"/>
      <c r="CR6" s="10"/>
      <c r="CS6" s="10"/>
      <c r="CT6" s="62">
        <f>CT5/CY5</f>
        <v>0.18555153793174692</v>
      </c>
      <c r="CU6" s="61">
        <f>CU5/CY5</f>
        <v>0.18616739567502197</v>
      </c>
      <c r="CV6" s="61">
        <f>CV5/CY5</f>
        <v>0.46713280624935266</v>
      </c>
      <c r="CW6" s="61">
        <f>CW5/CY5</f>
        <v>0.15434721467316212</v>
      </c>
      <c r="CX6" s="61">
        <f>CX5/CY5</f>
        <v>0.0068010454707163265</v>
      </c>
      <c r="CY6" s="61">
        <f>CT6+CU6+CV6+CW6+CX6</f>
        <v>1</v>
      </c>
      <c r="CZ6" s="23"/>
      <c r="DA6" s="23"/>
      <c r="DB6" s="173"/>
    </row>
    <row r="7" spans="38:106" ht="15">
      <c r="AL7" s="173"/>
      <c r="AM7" s="9"/>
      <c r="AN7" s="10"/>
      <c r="AO7" s="10"/>
      <c r="AP7" s="10"/>
      <c r="AQ7" s="10"/>
      <c r="AR7" s="10"/>
      <c r="AS7" s="5"/>
      <c r="AT7" s="9"/>
      <c r="AU7" s="10"/>
      <c r="AV7" s="10"/>
      <c r="AW7" s="10"/>
      <c r="AX7" s="10"/>
      <c r="AY7" s="10"/>
      <c r="AZ7" s="5"/>
      <c r="BA7" s="9"/>
      <c r="BB7" s="10"/>
      <c r="BC7" s="10"/>
      <c r="BD7" s="10"/>
      <c r="BE7" s="10"/>
      <c r="BF7" s="10"/>
      <c r="BG7" s="5"/>
      <c r="BH7" s="9"/>
      <c r="BI7" s="10"/>
      <c r="BJ7" s="10"/>
      <c r="BK7" s="10"/>
      <c r="BL7" s="10"/>
      <c r="BM7" s="10"/>
      <c r="BN7" s="5"/>
      <c r="BO7" s="9"/>
      <c r="BP7" s="10"/>
      <c r="BQ7" s="10"/>
      <c r="BR7" s="10"/>
      <c r="BS7" s="10"/>
      <c r="BT7" s="10"/>
      <c r="BU7" s="5"/>
      <c r="BV7" s="9"/>
      <c r="BW7" s="10"/>
      <c r="BX7" s="10"/>
      <c r="BY7" s="10"/>
      <c r="BZ7" s="10"/>
      <c r="CA7" s="11"/>
      <c r="CB7" s="10"/>
      <c r="CC7" s="10"/>
      <c r="CD7" s="10"/>
      <c r="CE7" s="10"/>
      <c r="CF7" s="10"/>
      <c r="CG7" s="65"/>
      <c r="CH7" s="176"/>
      <c r="CI7" s="65"/>
      <c r="CJ7" s="65"/>
      <c r="CK7" s="65"/>
      <c r="CL7" s="65"/>
      <c r="CM7" s="174"/>
      <c r="CN7" s="10"/>
      <c r="CO7" s="10"/>
      <c r="CP7" s="10"/>
      <c r="CQ7" s="10"/>
      <c r="CR7" s="10"/>
      <c r="CS7" s="10"/>
      <c r="CT7" s="59"/>
      <c r="CU7" s="24"/>
      <c r="CV7" s="24"/>
      <c r="CW7" s="24"/>
      <c r="CX7" s="24"/>
      <c r="CY7" s="60"/>
      <c r="CZ7" s="23"/>
      <c r="DA7" s="23"/>
      <c r="DB7" s="173"/>
    </row>
    <row r="8" spans="1:106" ht="15">
      <c r="A8" s="1">
        <v>62</v>
      </c>
      <c r="B8" s="1" t="s">
        <v>44</v>
      </c>
      <c r="C8" s="20">
        <v>3096</v>
      </c>
      <c r="D8" s="20">
        <v>456</v>
      </c>
      <c r="E8" s="20">
        <v>0</v>
      </c>
      <c r="F8" s="20">
        <v>0</v>
      </c>
      <c r="G8" s="20">
        <v>0</v>
      </c>
      <c r="H8" s="20">
        <f aca="true" t="shared" si="4" ref="H8:H17">SUM(C8:G8)</f>
        <v>3552</v>
      </c>
      <c r="I8" s="20">
        <v>25</v>
      </c>
      <c r="J8" s="20">
        <v>2040</v>
      </c>
      <c r="K8" s="20">
        <v>696</v>
      </c>
      <c r="L8" s="20">
        <v>0</v>
      </c>
      <c r="M8" s="20">
        <v>0</v>
      </c>
      <c r="N8" s="20">
        <v>0</v>
      </c>
      <c r="O8" s="20">
        <f aca="true" t="shared" si="5" ref="O8:O17">SUM(J8:N8)</f>
        <v>2736</v>
      </c>
      <c r="P8" s="20">
        <v>66</v>
      </c>
      <c r="Q8" s="20">
        <v>684</v>
      </c>
      <c r="R8" s="20">
        <v>888</v>
      </c>
      <c r="S8" s="20">
        <v>0</v>
      </c>
      <c r="T8" s="20">
        <v>0</v>
      </c>
      <c r="U8" s="20">
        <v>0</v>
      </c>
      <c r="V8" s="20">
        <f aca="true" t="shared" si="6" ref="V8:V17">SUM(Q8:U8)</f>
        <v>1572</v>
      </c>
      <c r="W8" s="20">
        <v>238</v>
      </c>
      <c r="X8" s="20">
        <v>3096</v>
      </c>
      <c r="Y8" s="20">
        <v>528</v>
      </c>
      <c r="Z8" s="20">
        <v>0</v>
      </c>
      <c r="AA8" s="20">
        <v>0</v>
      </c>
      <c r="AB8" s="20">
        <v>0</v>
      </c>
      <c r="AC8" s="20">
        <f aca="true" t="shared" si="7" ref="AC8:AC17">SUM(X8:AB8)</f>
        <v>3624</v>
      </c>
      <c r="AD8" s="20">
        <v>12</v>
      </c>
      <c r="AE8" s="20">
        <v>0</v>
      </c>
      <c r="AF8" s="20">
        <v>449</v>
      </c>
      <c r="AG8" s="20">
        <v>0</v>
      </c>
      <c r="AH8" s="20">
        <v>0</v>
      </c>
      <c r="AI8" s="20">
        <v>0</v>
      </c>
      <c r="AJ8" s="20">
        <f aca="true" t="shared" si="8" ref="AJ8:AJ17">SUM(AE8:AI8)</f>
        <v>449</v>
      </c>
      <c r="AK8" s="20">
        <v>9</v>
      </c>
      <c r="AL8" s="199">
        <v>0.2258942208166582</v>
      </c>
      <c r="AM8" s="9">
        <f>C8/H8</f>
        <v>0.8716216216216216</v>
      </c>
      <c r="AN8" s="10">
        <f>D8/H8</f>
        <v>0.12837837837837837</v>
      </c>
      <c r="AO8" s="10">
        <f>E8/H8</f>
        <v>0</v>
      </c>
      <c r="AP8" s="10">
        <f aca="true" t="shared" si="9" ref="AP8:AP17">(F8/H8)</f>
        <v>0</v>
      </c>
      <c r="AQ8" s="10">
        <f>G8/H8</f>
        <v>0</v>
      </c>
      <c r="AR8" s="10">
        <f aca="true" t="shared" si="10" ref="AR8:AR17">SUM(AM8:AQ8)</f>
        <v>1</v>
      </c>
      <c r="AS8" s="4">
        <f aca="true" t="shared" si="11" ref="AS8:AS17">I8</f>
        <v>25</v>
      </c>
      <c r="AT8" s="9">
        <f aca="true" t="shared" si="12" ref="AT8:AT17">J8/O8</f>
        <v>0.7456140350877193</v>
      </c>
      <c r="AU8" s="10">
        <f aca="true" t="shared" si="13" ref="AU8:AU17">K8/O8</f>
        <v>0.2543859649122807</v>
      </c>
      <c r="AV8" s="10">
        <f aca="true" t="shared" si="14" ref="AV8:AV17">L8/O8</f>
        <v>0</v>
      </c>
      <c r="AW8" s="10">
        <f aca="true" t="shared" si="15" ref="AW8:AW17">(M8/O8)</f>
        <v>0</v>
      </c>
      <c r="AX8" s="10">
        <f aca="true" t="shared" si="16" ref="AX8:AX17">N8/O8</f>
        <v>0</v>
      </c>
      <c r="AY8" s="10">
        <f aca="true" t="shared" si="17" ref="AY8:AY17">SUM(AT8:AX8)</f>
        <v>1</v>
      </c>
      <c r="AZ8" s="4">
        <f aca="true" t="shared" si="18" ref="AZ8:AZ17">P8</f>
        <v>66</v>
      </c>
      <c r="BA8" s="9">
        <f aca="true" t="shared" si="19" ref="BA8:BA13">Q8/V8</f>
        <v>0.4351145038167939</v>
      </c>
      <c r="BB8" s="10">
        <f aca="true" t="shared" si="20" ref="BB8:BB13">R8/V8</f>
        <v>0.5648854961832062</v>
      </c>
      <c r="BC8" s="10">
        <f aca="true" t="shared" si="21" ref="BC8:BC13">S8/V8</f>
        <v>0</v>
      </c>
      <c r="BD8" s="10">
        <f aca="true" t="shared" si="22" ref="BD8:BD17">(T8/V8)</f>
        <v>0</v>
      </c>
      <c r="BE8" s="10">
        <f aca="true" t="shared" si="23" ref="BE8:BE13">U8/V8</f>
        <v>0</v>
      </c>
      <c r="BF8" s="10">
        <f>SUM(BA8:BE8)</f>
        <v>1</v>
      </c>
      <c r="BG8" s="4">
        <f aca="true" t="shared" si="24" ref="BG8:BG17">W8</f>
        <v>238</v>
      </c>
      <c r="BH8" s="9">
        <f aca="true" t="shared" si="25" ref="BH8:BH17">X8/AC8</f>
        <v>0.8543046357615894</v>
      </c>
      <c r="BI8" s="10">
        <f aca="true" t="shared" si="26" ref="BI8:BI17">Y8/AC8</f>
        <v>0.1456953642384106</v>
      </c>
      <c r="BJ8" s="10">
        <f aca="true" t="shared" si="27" ref="BJ8:BJ17">Z8/AC8</f>
        <v>0</v>
      </c>
      <c r="BK8" s="10">
        <f aca="true" t="shared" si="28" ref="BK8:BK17">(AA8/AC8)</f>
        <v>0</v>
      </c>
      <c r="BL8" s="10">
        <f aca="true" t="shared" si="29" ref="BL8:BL17">AB8/AC8</f>
        <v>0</v>
      </c>
      <c r="BM8" s="10">
        <f>SUM(BH8:BL8)</f>
        <v>1</v>
      </c>
      <c r="BN8" s="4">
        <f aca="true" t="shared" si="30" ref="BN8:BN17">AD8</f>
        <v>12</v>
      </c>
      <c r="BO8" s="9">
        <f aca="true" t="shared" si="31" ref="BO8:BO17">AE8/AJ8</f>
        <v>0</v>
      </c>
      <c r="BP8" s="10">
        <f aca="true" t="shared" si="32" ref="BP8:BP17">AF8/AJ8</f>
        <v>1</v>
      </c>
      <c r="BQ8" s="10">
        <f aca="true" t="shared" si="33" ref="BQ8:BQ17">AG8/AJ8</f>
        <v>0</v>
      </c>
      <c r="BR8" s="10">
        <f aca="true" t="shared" si="34" ref="BR8:BR17">(AH8/AJ8)</f>
        <v>0</v>
      </c>
      <c r="BS8" s="10">
        <f aca="true" t="shared" si="35" ref="BS8:BS17">AI8/AJ8</f>
        <v>0</v>
      </c>
      <c r="BT8" s="10">
        <f>SUM(BO8:BS8)</f>
        <v>1</v>
      </c>
      <c r="BU8" s="5">
        <f aca="true" t="shared" si="36" ref="BU8:BU17">AK8</f>
        <v>9</v>
      </c>
      <c r="BV8" s="9">
        <f aca="true" t="shared" si="37" ref="BV8:BV17">(C8*I8+J8*P8+Q8*W8+X8*AD8+AE8*AK8)/DA8</f>
        <v>0.5961788084932732</v>
      </c>
      <c r="BW8" s="10">
        <f aca="true" t="shared" si="38" ref="BW8:BW17">(D8*I8+K8*P8+R8*W8+Y8*AD8+AF8*AK8)/DA8</f>
        <v>0.4038211915067268</v>
      </c>
      <c r="BX8" s="10">
        <f aca="true" t="shared" si="39" ref="BX8:BX17">(E8*I8+L8*P8+S8*W8+Z8*AD8+AG8*AK8)/DA8</f>
        <v>0</v>
      </c>
      <c r="BY8" s="10">
        <f aca="true" t="shared" si="40" ref="BY8:BY17">(F8*I8+M8*P8+T8*W8+AA8*AD8+AH8*AK8)/DA8</f>
        <v>0</v>
      </c>
      <c r="BZ8" s="10">
        <f aca="true" t="shared" si="41" ref="BZ8:BZ17">(G8*I8+N8*P8+U8*W8+AB8*AD8+AI8*AK8)/DA8</f>
        <v>0</v>
      </c>
      <c r="CA8" s="11">
        <f>SUM(BV8:BZ8)</f>
        <v>1</v>
      </c>
      <c r="CB8" s="66">
        <f aca="true" t="shared" si="42" ref="CB8:CB17">(C8*I8+J8*P8+Q8*W8+X8*AD8+AE8*AK8)</f>
        <v>411984</v>
      </c>
      <c r="CC8" s="66">
        <f aca="true" t="shared" si="43" ref="CC8:CC17">(D8*I8+K8*P8+R8*W8+Y8*AD8+AF8*AK8)</f>
        <v>279057</v>
      </c>
      <c r="CD8" s="66">
        <f aca="true" t="shared" si="44" ref="CD8:CD17">(E8*I8+L8*P8+S8*W8+Z8*AD8+AG8*AK8)</f>
        <v>0</v>
      </c>
      <c r="CE8" s="66">
        <f aca="true" t="shared" si="45" ref="CE8:CE17">(F8*I8+M8*P8+T8*W8+AA8*AD8+AH8*AK8)</f>
        <v>0</v>
      </c>
      <c r="CF8" s="66">
        <f aca="true" t="shared" si="46" ref="CF8:CF17">(G8*I8+N8*P8+U8*W8+AB8*AD8+AI8*AK8)</f>
        <v>0</v>
      </c>
      <c r="CG8" s="66">
        <f aca="true" t="shared" si="47" ref="CG8:CG17">SUM(CB8:CF8)</f>
        <v>691041</v>
      </c>
      <c r="CH8" s="175">
        <f aca="true" t="shared" si="48" ref="CH8:CH17">CB8/DB8</f>
        <v>1177.097142857143</v>
      </c>
      <c r="CI8" s="66">
        <f aca="true" t="shared" si="49" ref="CI8:CI17">CC8/DB8</f>
        <v>797.3057142857143</v>
      </c>
      <c r="CJ8" s="66">
        <f aca="true" t="shared" si="50" ref="CJ8:CJ17">CD8/DB8</f>
        <v>0</v>
      </c>
      <c r="CK8" s="66">
        <f aca="true" t="shared" si="51" ref="CK8:CK17">CE8/DB8</f>
        <v>0</v>
      </c>
      <c r="CL8" s="66">
        <f aca="true" t="shared" si="52" ref="CL8:CL17">CF8/DB8</f>
        <v>0</v>
      </c>
      <c r="CM8" s="67">
        <f aca="true" t="shared" si="53" ref="CM8:CM17">CG8/DB8</f>
        <v>1974.402857142857</v>
      </c>
      <c r="CN8" s="10">
        <f aca="true" t="shared" si="54" ref="CN8:CN17">(H8*I8)/DA8</f>
        <v>0.12850178209397126</v>
      </c>
      <c r="CO8" s="10">
        <f aca="true" t="shared" si="55" ref="CO8:CO17">(O8*P8)/DA8</f>
        <v>0.2613101103986594</v>
      </c>
      <c r="CP8" s="10">
        <f aca="true" t="shared" si="56" ref="CP8:CP17">(V8*W8)/DA8</f>
        <v>0.54140926515214</v>
      </c>
      <c r="CQ8" s="10">
        <f aca="true" t="shared" si="57" ref="CQ8:CQ17">(AC8*AD8)/DA8</f>
        <v>0.06293114301466918</v>
      </c>
      <c r="CR8" s="10">
        <f aca="true" t="shared" si="58" ref="CR8:CR17">(AJ8*AK8)/DA8</f>
        <v>0.005847699340560112</v>
      </c>
      <c r="CS8" s="10">
        <f>SUM(CN8:CR8)</f>
        <v>1</v>
      </c>
      <c r="CT8" s="59">
        <f aca="true" t="shared" si="59" ref="CT8:CT17">(H8*I8)</f>
        <v>88800</v>
      </c>
      <c r="CU8" s="24">
        <f aca="true" t="shared" si="60" ref="CU8:CU17">(O8*P8)</f>
        <v>180576</v>
      </c>
      <c r="CV8" s="24">
        <f aca="true" t="shared" si="61" ref="CV8:CV17">(V8*W8)</f>
        <v>374136</v>
      </c>
      <c r="CW8" s="24">
        <f aca="true" t="shared" si="62" ref="CW8:CW17">(AC8*AD8)</f>
        <v>43488</v>
      </c>
      <c r="CX8" s="24">
        <f aca="true" t="shared" si="63" ref="CX8:CX17">(AJ8*AK8)</f>
        <v>4041</v>
      </c>
      <c r="CY8" s="24">
        <f>SUM(CT8:CX8)</f>
        <v>691041</v>
      </c>
      <c r="CZ8" s="23">
        <f>DA8/DB8</f>
        <v>1974.402857142857</v>
      </c>
      <c r="DA8" s="23">
        <f aca="true" t="shared" si="64" ref="DA8:DA17">(H8*I8)+(O8*P8)+(V8*W8)+(AC8*AD8)+(AJ8*AK8)</f>
        <v>691041</v>
      </c>
      <c r="DB8" s="173">
        <f aca="true" t="shared" si="65" ref="DB8:DB17">I8+P8+W8+AD8+AK8</f>
        <v>350</v>
      </c>
    </row>
    <row r="9" spans="1:107" ht="15">
      <c r="A9" s="1">
        <v>63</v>
      </c>
      <c r="B9" s="1" t="s">
        <v>45</v>
      </c>
      <c r="C9" s="20">
        <v>2568</v>
      </c>
      <c r="D9" s="20">
        <v>510</v>
      </c>
      <c r="E9" s="20">
        <v>0</v>
      </c>
      <c r="F9" s="20">
        <v>0</v>
      </c>
      <c r="G9" s="20">
        <v>0</v>
      </c>
      <c r="H9" s="20">
        <f t="shared" si="4"/>
        <v>3078</v>
      </c>
      <c r="I9" s="20">
        <v>34</v>
      </c>
      <c r="J9" s="20">
        <v>1188</v>
      </c>
      <c r="K9" s="20">
        <v>602</v>
      </c>
      <c r="L9" s="20">
        <v>0</v>
      </c>
      <c r="M9" s="20">
        <v>0</v>
      </c>
      <c r="N9" s="20">
        <v>0</v>
      </c>
      <c r="O9" s="20">
        <f t="shared" si="5"/>
        <v>1790</v>
      </c>
      <c r="P9" s="20">
        <v>52</v>
      </c>
      <c r="Q9" s="20">
        <v>480</v>
      </c>
      <c r="R9" s="20">
        <v>383</v>
      </c>
      <c r="S9" s="20">
        <v>677</v>
      </c>
      <c r="T9" s="20">
        <v>0</v>
      </c>
      <c r="U9" s="20">
        <v>0</v>
      </c>
      <c r="V9" s="20">
        <f t="shared" si="6"/>
        <v>1540</v>
      </c>
      <c r="W9" s="20">
        <v>224</v>
      </c>
      <c r="X9" s="20">
        <v>2712</v>
      </c>
      <c r="Y9" s="20">
        <v>0</v>
      </c>
      <c r="Z9" s="20">
        <v>629</v>
      </c>
      <c r="AA9" s="20">
        <v>0</v>
      </c>
      <c r="AB9" s="20">
        <v>0</v>
      </c>
      <c r="AC9" s="20">
        <f t="shared" si="7"/>
        <v>3341</v>
      </c>
      <c r="AD9" s="20">
        <v>34</v>
      </c>
      <c r="AE9" s="20">
        <v>0</v>
      </c>
      <c r="AF9" s="20">
        <v>650</v>
      </c>
      <c r="AG9" s="20">
        <v>0</v>
      </c>
      <c r="AH9" s="20">
        <v>0</v>
      </c>
      <c r="AI9" s="20">
        <v>0</v>
      </c>
      <c r="AJ9" s="20">
        <f t="shared" si="8"/>
        <v>650</v>
      </c>
      <c r="AK9" s="20">
        <v>10</v>
      </c>
      <c r="AL9" s="199">
        <v>0.24060663084493605</v>
      </c>
      <c r="AM9" s="9">
        <f aca="true" t="shared" si="66" ref="AM9:AM17">C9/H9</f>
        <v>0.834307992202729</v>
      </c>
      <c r="AN9" s="10">
        <f aca="true" t="shared" si="67" ref="AN9:AN17">D9/H9</f>
        <v>0.16569200779727095</v>
      </c>
      <c r="AO9" s="10">
        <f aca="true" t="shared" si="68" ref="AO9:AO17">E9/H9</f>
        <v>0</v>
      </c>
      <c r="AP9" s="10">
        <f t="shared" si="9"/>
        <v>0</v>
      </c>
      <c r="AQ9" s="10">
        <f aca="true" t="shared" si="69" ref="AQ9:AQ17">G9/H9</f>
        <v>0</v>
      </c>
      <c r="AR9" s="10">
        <f t="shared" si="10"/>
        <v>1</v>
      </c>
      <c r="AS9" s="4">
        <f t="shared" si="11"/>
        <v>34</v>
      </c>
      <c r="AT9" s="9">
        <f t="shared" si="12"/>
        <v>0.6636871508379888</v>
      </c>
      <c r="AU9" s="10">
        <f t="shared" si="13"/>
        <v>0.33631284916201115</v>
      </c>
      <c r="AV9" s="10">
        <f t="shared" si="14"/>
        <v>0</v>
      </c>
      <c r="AW9" s="10">
        <f t="shared" si="15"/>
        <v>0</v>
      </c>
      <c r="AX9" s="10">
        <f t="shared" si="16"/>
        <v>0</v>
      </c>
      <c r="AY9" s="10">
        <f t="shared" si="17"/>
        <v>1</v>
      </c>
      <c r="AZ9" s="4">
        <f t="shared" si="18"/>
        <v>52</v>
      </c>
      <c r="BA9" s="9">
        <f t="shared" si="19"/>
        <v>0.3116883116883117</v>
      </c>
      <c r="BB9" s="10">
        <f t="shared" si="20"/>
        <v>0.2487012987012987</v>
      </c>
      <c r="BC9" s="10">
        <f t="shared" si="21"/>
        <v>0.4396103896103896</v>
      </c>
      <c r="BD9" s="10">
        <f t="shared" si="22"/>
        <v>0</v>
      </c>
      <c r="BE9" s="10">
        <f t="shared" si="23"/>
        <v>0</v>
      </c>
      <c r="BF9" s="10">
        <f>SUM(BA9:BE9)</f>
        <v>1</v>
      </c>
      <c r="BG9" s="4">
        <f t="shared" si="24"/>
        <v>224</v>
      </c>
      <c r="BH9" s="9">
        <f t="shared" si="25"/>
        <v>0.8117330140676444</v>
      </c>
      <c r="BI9" s="10">
        <f t="shared" si="26"/>
        <v>0</v>
      </c>
      <c r="BJ9" s="10">
        <f t="shared" si="27"/>
        <v>0.18826698593235558</v>
      </c>
      <c r="BK9" s="10">
        <f t="shared" si="28"/>
        <v>0</v>
      </c>
      <c r="BL9" s="10">
        <f t="shared" si="29"/>
        <v>0</v>
      </c>
      <c r="BM9" s="10">
        <f>SUM(BH9:BL9)</f>
        <v>1</v>
      </c>
      <c r="BN9" s="4">
        <f t="shared" si="30"/>
        <v>34</v>
      </c>
      <c r="BO9" s="9">
        <f t="shared" si="31"/>
        <v>0</v>
      </c>
      <c r="BP9" s="10">
        <f t="shared" si="32"/>
        <v>1</v>
      </c>
      <c r="BQ9" s="10">
        <f t="shared" si="33"/>
        <v>0</v>
      </c>
      <c r="BR9" s="10">
        <f t="shared" si="34"/>
        <v>0</v>
      </c>
      <c r="BS9" s="10">
        <f t="shared" si="35"/>
        <v>0</v>
      </c>
      <c r="BT9" s="10">
        <f>SUM(BO9:BS9)</f>
        <v>1</v>
      </c>
      <c r="BU9" s="5">
        <f t="shared" si="36"/>
        <v>10</v>
      </c>
      <c r="BV9" s="9">
        <f t="shared" si="37"/>
        <v>0.5262875196518937</v>
      </c>
      <c r="BW9" s="10">
        <f t="shared" si="38"/>
        <v>0.21264178784705773</v>
      </c>
      <c r="BX9" s="10">
        <f t="shared" si="39"/>
        <v>0.2610706925010486</v>
      </c>
      <c r="BY9" s="10">
        <f t="shared" si="40"/>
        <v>0</v>
      </c>
      <c r="BZ9" s="10">
        <f t="shared" si="41"/>
        <v>0</v>
      </c>
      <c r="CA9" s="11">
        <f aca="true" t="shared" si="70" ref="CA9:CA17">SUM(BV9:BZ9)</f>
        <v>1</v>
      </c>
      <c r="CB9" s="66">
        <f t="shared" si="42"/>
        <v>348816</v>
      </c>
      <c r="CC9" s="66">
        <f t="shared" si="43"/>
        <v>140936</v>
      </c>
      <c r="CD9" s="66">
        <f t="shared" si="44"/>
        <v>173034</v>
      </c>
      <c r="CE9" s="66">
        <f t="shared" si="45"/>
        <v>0</v>
      </c>
      <c r="CF9" s="66">
        <f t="shared" si="46"/>
        <v>0</v>
      </c>
      <c r="CG9" s="66">
        <f t="shared" si="47"/>
        <v>662786</v>
      </c>
      <c r="CH9" s="175">
        <f t="shared" si="48"/>
        <v>985.3559322033898</v>
      </c>
      <c r="CI9" s="66">
        <f t="shared" si="49"/>
        <v>398.1242937853107</v>
      </c>
      <c r="CJ9" s="66">
        <f t="shared" si="50"/>
        <v>488.79661016949154</v>
      </c>
      <c r="CK9" s="66">
        <f t="shared" si="51"/>
        <v>0</v>
      </c>
      <c r="CL9" s="66">
        <f t="shared" si="52"/>
        <v>0</v>
      </c>
      <c r="CM9" s="67">
        <f t="shared" si="53"/>
        <v>1872.276836158192</v>
      </c>
      <c r="CN9" s="10">
        <f t="shared" si="54"/>
        <v>0.1578971191304584</v>
      </c>
      <c r="CO9" s="10">
        <f t="shared" si="55"/>
        <v>0.1404374866095542</v>
      </c>
      <c r="CP9" s="10">
        <f t="shared" si="56"/>
        <v>0.5204696538550905</v>
      </c>
      <c r="CQ9" s="10">
        <f t="shared" si="57"/>
        <v>0.17138865335115708</v>
      </c>
      <c r="CR9" s="10">
        <f t="shared" si="58"/>
        <v>0.009807087053739819</v>
      </c>
      <c r="CS9" s="10">
        <f aca="true" t="shared" si="71" ref="CS9:CS17">SUM(CN9:CR9)</f>
        <v>0.9999999999999999</v>
      </c>
      <c r="CT9" s="59">
        <f t="shared" si="59"/>
        <v>104652</v>
      </c>
      <c r="CU9" s="24">
        <f t="shared" si="60"/>
        <v>93080</v>
      </c>
      <c r="CV9" s="24">
        <f t="shared" si="61"/>
        <v>344960</v>
      </c>
      <c r="CW9" s="24">
        <f t="shared" si="62"/>
        <v>113594</v>
      </c>
      <c r="CX9" s="24">
        <f t="shared" si="63"/>
        <v>6500</v>
      </c>
      <c r="CY9" s="24">
        <f aca="true" t="shared" si="72" ref="CY9:CY17">SUM(CT9:CX9)</f>
        <v>662786</v>
      </c>
      <c r="CZ9" s="23">
        <f aca="true" t="shared" si="73" ref="CZ9:CZ17">DA9/DB9</f>
        <v>1872.276836158192</v>
      </c>
      <c r="DA9" s="23">
        <f t="shared" si="64"/>
        <v>662786</v>
      </c>
      <c r="DB9" s="173">
        <f t="shared" si="65"/>
        <v>354</v>
      </c>
      <c r="DC9" s="120"/>
    </row>
    <row r="10" spans="1:107" ht="15">
      <c r="A10" s="1">
        <v>65</v>
      </c>
      <c r="B10" s="1" t="s">
        <v>46</v>
      </c>
      <c r="C10" s="20">
        <v>3744</v>
      </c>
      <c r="D10" s="20">
        <v>317</v>
      </c>
      <c r="E10" s="20">
        <v>317</v>
      </c>
      <c r="F10" s="20">
        <v>0</v>
      </c>
      <c r="G10" s="20">
        <v>0</v>
      </c>
      <c r="H10" s="20">
        <f t="shared" si="4"/>
        <v>4378</v>
      </c>
      <c r="I10" s="20">
        <v>35</v>
      </c>
      <c r="J10" s="20">
        <v>1680</v>
      </c>
      <c r="K10" s="20">
        <v>432</v>
      </c>
      <c r="L10" s="20">
        <v>420</v>
      </c>
      <c r="M10" s="20">
        <v>0</v>
      </c>
      <c r="N10" s="20">
        <v>0</v>
      </c>
      <c r="O10" s="20">
        <f t="shared" si="5"/>
        <v>2532</v>
      </c>
      <c r="P10" s="20">
        <v>64</v>
      </c>
      <c r="Q10" s="20">
        <v>672</v>
      </c>
      <c r="R10" s="20">
        <v>510</v>
      </c>
      <c r="S10" s="20">
        <v>510</v>
      </c>
      <c r="T10" s="20">
        <v>0</v>
      </c>
      <c r="U10" s="20">
        <v>0</v>
      </c>
      <c r="V10" s="20">
        <f t="shared" si="6"/>
        <v>1692</v>
      </c>
      <c r="W10" s="20">
        <v>224</v>
      </c>
      <c r="X10" s="20">
        <v>3744</v>
      </c>
      <c r="Y10" s="20">
        <v>317</v>
      </c>
      <c r="Z10" s="20">
        <v>305</v>
      </c>
      <c r="AA10" s="20">
        <v>0</v>
      </c>
      <c r="AB10" s="20">
        <v>0</v>
      </c>
      <c r="AC10" s="20">
        <f t="shared" si="7"/>
        <v>4366</v>
      </c>
      <c r="AD10" s="20">
        <v>35</v>
      </c>
      <c r="AE10" s="20">
        <v>0</v>
      </c>
      <c r="AF10" s="20">
        <v>343</v>
      </c>
      <c r="AG10" s="20">
        <v>351</v>
      </c>
      <c r="AH10" s="20">
        <v>0</v>
      </c>
      <c r="AI10" s="20">
        <v>0</v>
      </c>
      <c r="AJ10" s="20">
        <f t="shared" si="8"/>
        <v>694</v>
      </c>
      <c r="AK10" s="20">
        <v>7</v>
      </c>
      <c r="AL10" s="199">
        <v>0.22216697292235413</v>
      </c>
      <c r="AM10" s="9">
        <f t="shared" si="66"/>
        <v>0.8551850159890361</v>
      </c>
      <c r="AN10" s="10">
        <f t="shared" si="67"/>
        <v>0.07240749200548195</v>
      </c>
      <c r="AO10" s="10">
        <f t="shared" si="68"/>
        <v>0.07240749200548195</v>
      </c>
      <c r="AP10" s="10">
        <f t="shared" si="9"/>
        <v>0</v>
      </c>
      <c r="AQ10" s="10">
        <f t="shared" si="69"/>
        <v>0</v>
      </c>
      <c r="AR10" s="10">
        <f t="shared" si="10"/>
        <v>0.9999999999999999</v>
      </c>
      <c r="AS10" s="4">
        <f t="shared" si="11"/>
        <v>35</v>
      </c>
      <c r="AT10" s="9">
        <f t="shared" si="12"/>
        <v>0.6635071090047393</v>
      </c>
      <c r="AU10" s="10">
        <f t="shared" si="13"/>
        <v>0.17061611374407584</v>
      </c>
      <c r="AV10" s="10">
        <f t="shared" si="14"/>
        <v>0.16587677725118483</v>
      </c>
      <c r="AW10" s="10">
        <f t="shared" si="15"/>
        <v>0</v>
      </c>
      <c r="AX10" s="10">
        <f t="shared" si="16"/>
        <v>0</v>
      </c>
      <c r="AY10" s="10">
        <f t="shared" si="17"/>
        <v>1</v>
      </c>
      <c r="AZ10" s="4">
        <f t="shared" si="18"/>
        <v>64</v>
      </c>
      <c r="BA10" s="9">
        <f t="shared" si="19"/>
        <v>0.3971631205673759</v>
      </c>
      <c r="BB10" s="10">
        <f t="shared" si="20"/>
        <v>0.30141843971631205</v>
      </c>
      <c r="BC10" s="10">
        <f t="shared" si="21"/>
        <v>0.30141843971631205</v>
      </c>
      <c r="BD10" s="10">
        <f t="shared" si="22"/>
        <v>0</v>
      </c>
      <c r="BE10" s="10">
        <f t="shared" si="23"/>
        <v>0</v>
      </c>
      <c r="BF10" s="10">
        <f>SUM(BA10:BE10)</f>
        <v>1</v>
      </c>
      <c r="BG10" s="4">
        <f t="shared" si="24"/>
        <v>224</v>
      </c>
      <c r="BH10" s="9">
        <f t="shared" si="25"/>
        <v>0.8575355016032982</v>
      </c>
      <c r="BI10" s="10">
        <f t="shared" si="26"/>
        <v>0.07260650480989464</v>
      </c>
      <c r="BJ10" s="10">
        <f t="shared" si="27"/>
        <v>0.06985799358680715</v>
      </c>
      <c r="BK10" s="10">
        <f t="shared" si="28"/>
        <v>0</v>
      </c>
      <c r="BL10" s="10">
        <f t="shared" si="29"/>
        <v>0</v>
      </c>
      <c r="BM10" s="10">
        <f>SUM(BH10:BL10)</f>
        <v>0.9999999999999999</v>
      </c>
      <c r="BN10" s="4">
        <f t="shared" si="30"/>
        <v>35</v>
      </c>
      <c r="BO10" s="9">
        <f t="shared" si="31"/>
        <v>0</v>
      </c>
      <c r="BP10" s="10">
        <f t="shared" si="32"/>
        <v>0.4942363112391931</v>
      </c>
      <c r="BQ10" s="10">
        <f t="shared" si="33"/>
        <v>0.5057636887608069</v>
      </c>
      <c r="BR10" s="10">
        <f t="shared" si="34"/>
        <v>0</v>
      </c>
      <c r="BS10" s="10">
        <f t="shared" si="35"/>
        <v>0</v>
      </c>
      <c r="BT10" s="10">
        <f>SUM(BO10:BS10)</f>
        <v>1</v>
      </c>
      <c r="BU10" s="5">
        <f t="shared" si="36"/>
        <v>7</v>
      </c>
      <c r="BV10" s="9">
        <f t="shared" si="37"/>
        <v>0.610511835146029</v>
      </c>
      <c r="BW10" s="10">
        <f t="shared" si="38"/>
        <v>0.19540843754475007</v>
      </c>
      <c r="BX10" s="10">
        <f t="shared" si="39"/>
        <v>0.19407972730922093</v>
      </c>
      <c r="BY10" s="10">
        <f t="shared" si="40"/>
        <v>0</v>
      </c>
      <c r="BZ10" s="10">
        <f t="shared" si="41"/>
        <v>0</v>
      </c>
      <c r="CA10" s="11">
        <f t="shared" si="70"/>
        <v>1</v>
      </c>
      <c r="CB10" s="66">
        <f t="shared" si="42"/>
        <v>520128</v>
      </c>
      <c r="CC10" s="66">
        <f t="shared" si="43"/>
        <v>166479</v>
      </c>
      <c r="CD10" s="66">
        <f t="shared" si="44"/>
        <v>165347</v>
      </c>
      <c r="CE10" s="66">
        <f t="shared" si="45"/>
        <v>0</v>
      </c>
      <c r="CF10" s="66">
        <f t="shared" si="46"/>
        <v>0</v>
      </c>
      <c r="CG10" s="66">
        <f t="shared" si="47"/>
        <v>851954</v>
      </c>
      <c r="CH10" s="175">
        <f t="shared" si="48"/>
        <v>1425.0082191780823</v>
      </c>
      <c r="CI10" s="66">
        <f t="shared" si="49"/>
        <v>456.1068493150685</v>
      </c>
      <c r="CJ10" s="66">
        <f t="shared" si="50"/>
        <v>453.0054794520548</v>
      </c>
      <c r="CK10" s="66">
        <f t="shared" si="51"/>
        <v>0</v>
      </c>
      <c r="CL10" s="66">
        <f t="shared" si="52"/>
        <v>0</v>
      </c>
      <c r="CM10" s="67">
        <f t="shared" si="53"/>
        <v>2334.1205479452055</v>
      </c>
      <c r="CN10" s="10">
        <f t="shared" si="54"/>
        <v>0.17985712843651183</v>
      </c>
      <c r="CO10" s="10">
        <f t="shared" si="55"/>
        <v>0.1902074525150419</v>
      </c>
      <c r="CP10" s="10">
        <f t="shared" si="56"/>
        <v>0.4448690891761762</v>
      </c>
      <c r="CQ10" s="10">
        <f t="shared" si="57"/>
        <v>0.17936414407350632</v>
      </c>
      <c r="CR10" s="10">
        <f t="shared" si="58"/>
        <v>0.005702185798763783</v>
      </c>
      <c r="CS10" s="10">
        <f t="shared" si="71"/>
        <v>1</v>
      </c>
      <c r="CT10" s="59">
        <f t="shared" si="59"/>
        <v>153230</v>
      </c>
      <c r="CU10" s="24">
        <f t="shared" si="60"/>
        <v>162048</v>
      </c>
      <c r="CV10" s="24">
        <f t="shared" si="61"/>
        <v>379008</v>
      </c>
      <c r="CW10" s="24">
        <f t="shared" si="62"/>
        <v>152810</v>
      </c>
      <c r="CX10" s="24">
        <f t="shared" si="63"/>
        <v>4858</v>
      </c>
      <c r="CY10" s="24">
        <f t="shared" si="72"/>
        <v>851954</v>
      </c>
      <c r="CZ10" s="23">
        <f t="shared" si="73"/>
        <v>2334.1205479452055</v>
      </c>
      <c r="DA10" s="23">
        <f t="shared" si="64"/>
        <v>851954</v>
      </c>
      <c r="DB10" s="173">
        <f t="shared" si="65"/>
        <v>365</v>
      </c>
      <c r="DC10" s="120"/>
    </row>
    <row r="11" spans="1:107" ht="15">
      <c r="A11" s="1">
        <v>66</v>
      </c>
      <c r="B11" s="1" t="s">
        <v>47</v>
      </c>
      <c r="C11" s="20">
        <v>2616</v>
      </c>
      <c r="D11" s="20">
        <v>474</v>
      </c>
      <c r="E11" s="20">
        <v>0</v>
      </c>
      <c r="F11" s="20">
        <v>0</v>
      </c>
      <c r="G11" s="20">
        <v>0</v>
      </c>
      <c r="H11" s="20">
        <f t="shared" si="4"/>
        <v>3090</v>
      </c>
      <c r="I11" s="20">
        <v>34</v>
      </c>
      <c r="J11" s="20">
        <v>1188</v>
      </c>
      <c r="K11" s="20">
        <v>774</v>
      </c>
      <c r="L11" s="20">
        <v>0</v>
      </c>
      <c r="M11" s="20">
        <v>0</v>
      </c>
      <c r="N11" s="20">
        <v>0</v>
      </c>
      <c r="O11" s="20">
        <f t="shared" si="5"/>
        <v>1962</v>
      </c>
      <c r="P11" s="20">
        <v>52</v>
      </c>
      <c r="Q11" s="20">
        <v>528</v>
      </c>
      <c r="R11" s="20">
        <v>1116</v>
      </c>
      <c r="S11" s="20">
        <v>0</v>
      </c>
      <c r="T11" s="20">
        <v>0</v>
      </c>
      <c r="U11" s="20">
        <v>0</v>
      </c>
      <c r="V11" s="20">
        <f t="shared" si="6"/>
        <v>1644</v>
      </c>
      <c r="W11" s="20">
        <v>224</v>
      </c>
      <c r="X11" s="20">
        <v>2712</v>
      </c>
      <c r="Y11" s="20">
        <v>510</v>
      </c>
      <c r="Z11" s="20">
        <v>0</v>
      </c>
      <c r="AA11" s="20">
        <v>0</v>
      </c>
      <c r="AB11" s="20">
        <v>0</v>
      </c>
      <c r="AC11" s="20">
        <f t="shared" si="7"/>
        <v>3222</v>
      </c>
      <c r="AD11" s="20">
        <v>34</v>
      </c>
      <c r="AE11" s="20">
        <v>0</v>
      </c>
      <c r="AF11" s="20">
        <v>478</v>
      </c>
      <c r="AG11" s="20">
        <v>0</v>
      </c>
      <c r="AH11" s="20">
        <v>0</v>
      </c>
      <c r="AI11" s="20">
        <v>0</v>
      </c>
      <c r="AJ11" s="20">
        <f t="shared" si="8"/>
        <v>478</v>
      </c>
      <c r="AK11" s="20">
        <v>10</v>
      </c>
      <c r="AL11" s="199">
        <v>0.25630996120804456</v>
      </c>
      <c r="AM11" s="9">
        <f t="shared" si="66"/>
        <v>0.8466019417475729</v>
      </c>
      <c r="AN11" s="10">
        <f t="shared" si="67"/>
        <v>0.1533980582524272</v>
      </c>
      <c r="AO11" s="10">
        <f t="shared" si="68"/>
        <v>0</v>
      </c>
      <c r="AP11" s="10">
        <f t="shared" si="9"/>
        <v>0</v>
      </c>
      <c r="AQ11" s="10">
        <f t="shared" si="69"/>
        <v>0</v>
      </c>
      <c r="AR11" s="10">
        <f t="shared" si="10"/>
        <v>1</v>
      </c>
      <c r="AS11" s="4">
        <f t="shared" si="11"/>
        <v>34</v>
      </c>
      <c r="AT11" s="9">
        <f t="shared" si="12"/>
        <v>0.6055045871559633</v>
      </c>
      <c r="AU11" s="10">
        <f t="shared" si="13"/>
        <v>0.3944954128440367</v>
      </c>
      <c r="AV11" s="10">
        <f t="shared" si="14"/>
        <v>0</v>
      </c>
      <c r="AW11" s="10">
        <f t="shared" si="15"/>
        <v>0</v>
      </c>
      <c r="AX11" s="10">
        <f t="shared" si="16"/>
        <v>0</v>
      </c>
      <c r="AY11" s="10">
        <f t="shared" si="17"/>
        <v>1</v>
      </c>
      <c r="AZ11" s="4">
        <f t="shared" si="18"/>
        <v>52</v>
      </c>
      <c r="BA11" s="9">
        <f t="shared" si="19"/>
        <v>0.32116788321167883</v>
      </c>
      <c r="BB11" s="10">
        <f t="shared" si="20"/>
        <v>0.6788321167883211</v>
      </c>
      <c r="BC11" s="10">
        <f t="shared" si="21"/>
        <v>0</v>
      </c>
      <c r="BD11" s="10">
        <f t="shared" si="22"/>
        <v>0</v>
      </c>
      <c r="BE11" s="10">
        <f t="shared" si="23"/>
        <v>0</v>
      </c>
      <c r="BF11" s="10">
        <f>SUM(BA11:BE11)</f>
        <v>1</v>
      </c>
      <c r="BG11" s="4">
        <f t="shared" si="24"/>
        <v>224</v>
      </c>
      <c r="BH11" s="9">
        <f t="shared" si="25"/>
        <v>0.8417132216014898</v>
      </c>
      <c r="BI11" s="10">
        <f t="shared" si="26"/>
        <v>0.15828677839851024</v>
      </c>
      <c r="BJ11" s="10">
        <f t="shared" si="27"/>
        <v>0</v>
      </c>
      <c r="BK11" s="10">
        <f t="shared" si="28"/>
        <v>0</v>
      </c>
      <c r="BL11" s="10">
        <f t="shared" si="29"/>
        <v>0</v>
      </c>
      <c r="BM11" s="10">
        <f>SUM(BH11:BL11)</f>
        <v>1</v>
      </c>
      <c r="BN11" s="4">
        <f t="shared" si="30"/>
        <v>34</v>
      </c>
      <c r="BO11" s="9">
        <f t="shared" si="31"/>
        <v>0</v>
      </c>
      <c r="BP11" s="10">
        <f t="shared" si="32"/>
        <v>1</v>
      </c>
      <c r="BQ11" s="10">
        <f t="shared" si="33"/>
        <v>0</v>
      </c>
      <c r="BR11" s="10">
        <f t="shared" si="34"/>
        <v>0</v>
      </c>
      <c r="BS11" s="10">
        <f t="shared" si="35"/>
        <v>0</v>
      </c>
      <c r="BT11" s="10">
        <f>SUM(BO11:BS11)</f>
        <v>1</v>
      </c>
      <c r="BU11" s="5">
        <f t="shared" si="36"/>
        <v>10</v>
      </c>
      <c r="BV11" s="9">
        <f t="shared" si="37"/>
        <v>0.5237302586171897</v>
      </c>
      <c r="BW11" s="10">
        <f t="shared" si="38"/>
        <v>0.47626974138281025</v>
      </c>
      <c r="BX11" s="10">
        <f t="shared" si="39"/>
        <v>0</v>
      </c>
      <c r="BY11" s="10">
        <f t="shared" si="40"/>
        <v>0</v>
      </c>
      <c r="BZ11" s="10">
        <f t="shared" si="41"/>
        <v>0</v>
      </c>
      <c r="CA11" s="11">
        <f t="shared" si="70"/>
        <v>1</v>
      </c>
      <c r="CB11" s="66">
        <f t="shared" si="42"/>
        <v>361200</v>
      </c>
      <c r="CC11" s="66">
        <f t="shared" si="43"/>
        <v>328468</v>
      </c>
      <c r="CD11" s="66">
        <f t="shared" si="44"/>
        <v>0</v>
      </c>
      <c r="CE11" s="66">
        <f t="shared" si="45"/>
        <v>0</v>
      </c>
      <c r="CF11" s="66">
        <f t="shared" si="46"/>
        <v>0</v>
      </c>
      <c r="CG11" s="66">
        <f t="shared" si="47"/>
        <v>689668</v>
      </c>
      <c r="CH11" s="175">
        <f t="shared" si="48"/>
        <v>1020.3389830508474</v>
      </c>
      <c r="CI11" s="66">
        <f t="shared" si="49"/>
        <v>927.8757062146892</v>
      </c>
      <c r="CJ11" s="66">
        <f t="shared" si="50"/>
        <v>0</v>
      </c>
      <c r="CK11" s="66">
        <f t="shared" si="51"/>
        <v>0</v>
      </c>
      <c r="CL11" s="66">
        <f t="shared" si="52"/>
        <v>0</v>
      </c>
      <c r="CM11" s="67">
        <f t="shared" si="53"/>
        <v>1948.2146892655367</v>
      </c>
      <c r="CN11" s="10">
        <f t="shared" si="54"/>
        <v>0.15233416658450152</v>
      </c>
      <c r="CO11" s="10">
        <f t="shared" si="55"/>
        <v>0.14793204846389857</v>
      </c>
      <c r="CP11" s="10">
        <f t="shared" si="56"/>
        <v>0.5339612683204092</v>
      </c>
      <c r="CQ11" s="10">
        <f t="shared" si="57"/>
        <v>0.15884164554539285</v>
      </c>
      <c r="CR11" s="10">
        <f t="shared" si="58"/>
        <v>0.0069308710857978045</v>
      </c>
      <c r="CS11" s="10">
        <f t="shared" si="71"/>
        <v>1</v>
      </c>
      <c r="CT11" s="59">
        <f t="shared" si="59"/>
        <v>105060</v>
      </c>
      <c r="CU11" s="24">
        <f t="shared" si="60"/>
        <v>102024</v>
      </c>
      <c r="CV11" s="24">
        <f t="shared" si="61"/>
        <v>368256</v>
      </c>
      <c r="CW11" s="24">
        <f t="shared" si="62"/>
        <v>109548</v>
      </c>
      <c r="CX11" s="24">
        <f t="shared" si="63"/>
        <v>4780</v>
      </c>
      <c r="CY11" s="24">
        <f t="shared" si="72"/>
        <v>689668</v>
      </c>
      <c r="CZ11" s="23">
        <f t="shared" si="73"/>
        <v>1948.2146892655367</v>
      </c>
      <c r="DA11" s="23">
        <f t="shared" si="64"/>
        <v>689668</v>
      </c>
      <c r="DB11" s="173">
        <f t="shared" si="65"/>
        <v>354</v>
      </c>
      <c r="DC11" s="120"/>
    </row>
    <row r="12" spans="1:107" ht="15">
      <c r="A12" s="1">
        <v>67</v>
      </c>
      <c r="B12" s="1" t="s">
        <v>48</v>
      </c>
      <c r="C12" s="20">
        <v>6960</v>
      </c>
      <c r="D12" s="20">
        <v>720</v>
      </c>
      <c r="E12" s="20">
        <v>0</v>
      </c>
      <c r="F12" s="20">
        <v>0</v>
      </c>
      <c r="G12" s="20">
        <v>0</v>
      </c>
      <c r="H12" s="20">
        <f t="shared" si="4"/>
        <v>7680</v>
      </c>
      <c r="I12" s="20">
        <v>49</v>
      </c>
      <c r="J12" s="20">
        <v>2388</v>
      </c>
      <c r="K12" s="20">
        <v>1032</v>
      </c>
      <c r="L12" s="20">
        <v>0</v>
      </c>
      <c r="M12" s="20">
        <v>0</v>
      </c>
      <c r="N12" s="20">
        <v>0</v>
      </c>
      <c r="O12" s="20">
        <f t="shared" si="5"/>
        <v>3420</v>
      </c>
      <c r="P12" s="20">
        <v>43</v>
      </c>
      <c r="Q12" s="20">
        <v>672</v>
      </c>
      <c r="R12" s="20">
        <v>0</v>
      </c>
      <c r="S12" s="20">
        <v>1245</v>
      </c>
      <c r="T12" s="20">
        <v>0</v>
      </c>
      <c r="U12" s="20">
        <v>0</v>
      </c>
      <c r="V12" s="20">
        <f t="shared" si="6"/>
        <v>1917</v>
      </c>
      <c r="W12" s="20">
        <v>216</v>
      </c>
      <c r="X12" s="20">
        <v>6960</v>
      </c>
      <c r="Y12" s="20">
        <v>828</v>
      </c>
      <c r="Z12" s="20">
        <v>0</v>
      </c>
      <c r="AA12" s="20">
        <v>0</v>
      </c>
      <c r="AB12" s="20">
        <v>0</v>
      </c>
      <c r="AC12" s="20">
        <f t="shared" si="7"/>
        <v>7788</v>
      </c>
      <c r="AD12" s="20">
        <v>25</v>
      </c>
      <c r="AE12" s="20">
        <v>0</v>
      </c>
      <c r="AF12" s="20">
        <v>708</v>
      </c>
      <c r="AG12" s="20">
        <v>0</v>
      </c>
      <c r="AH12" s="20">
        <v>0</v>
      </c>
      <c r="AI12" s="20">
        <v>0</v>
      </c>
      <c r="AJ12" s="20">
        <f t="shared" si="8"/>
        <v>708</v>
      </c>
      <c r="AK12" s="20">
        <v>7</v>
      </c>
      <c r="AL12" s="199">
        <v>0.5109470352263257</v>
      </c>
      <c r="AM12" s="9">
        <f t="shared" si="66"/>
        <v>0.90625</v>
      </c>
      <c r="AN12" s="10">
        <f t="shared" si="67"/>
        <v>0.09375</v>
      </c>
      <c r="AO12" s="10">
        <f t="shared" si="68"/>
        <v>0</v>
      </c>
      <c r="AP12" s="10">
        <f t="shared" si="9"/>
        <v>0</v>
      </c>
      <c r="AQ12" s="10">
        <f t="shared" si="69"/>
        <v>0</v>
      </c>
      <c r="AR12" s="10">
        <f t="shared" si="10"/>
        <v>1</v>
      </c>
      <c r="AS12" s="4">
        <f t="shared" si="11"/>
        <v>49</v>
      </c>
      <c r="AT12" s="9">
        <f t="shared" si="12"/>
        <v>0.6982456140350877</v>
      </c>
      <c r="AU12" s="10">
        <f t="shared" si="13"/>
        <v>0.3017543859649123</v>
      </c>
      <c r="AV12" s="10">
        <f t="shared" si="14"/>
        <v>0</v>
      </c>
      <c r="AW12" s="10">
        <f t="shared" si="15"/>
        <v>0</v>
      </c>
      <c r="AX12" s="10">
        <f t="shared" si="16"/>
        <v>0</v>
      </c>
      <c r="AY12" s="10">
        <f t="shared" si="17"/>
        <v>1</v>
      </c>
      <c r="AZ12" s="4">
        <f t="shared" si="18"/>
        <v>43</v>
      </c>
      <c r="BA12" s="9">
        <f t="shared" si="19"/>
        <v>0.350547730829421</v>
      </c>
      <c r="BB12" s="10">
        <f t="shared" si="20"/>
        <v>0</v>
      </c>
      <c r="BC12" s="10">
        <f t="shared" si="21"/>
        <v>0.6494522691705791</v>
      </c>
      <c r="BD12" s="10">
        <f t="shared" si="22"/>
        <v>0</v>
      </c>
      <c r="BE12" s="10">
        <f t="shared" si="23"/>
        <v>0</v>
      </c>
      <c r="BF12" s="10">
        <f>SUM(BA12:BE12)</f>
        <v>1</v>
      </c>
      <c r="BG12" s="4">
        <f t="shared" si="24"/>
        <v>216</v>
      </c>
      <c r="BH12" s="9">
        <f t="shared" si="25"/>
        <v>0.8936825885978429</v>
      </c>
      <c r="BI12" s="10">
        <f t="shared" si="26"/>
        <v>0.10631741140215717</v>
      </c>
      <c r="BJ12" s="10">
        <f t="shared" si="27"/>
        <v>0</v>
      </c>
      <c r="BK12" s="10">
        <f t="shared" si="28"/>
        <v>0</v>
      </c>
      <c r="BL12" s="10">
        <f t="shared" si="29"/>
        <v>0</v>
      </c>
      <c r="BM12" s="10">
        <f>SUM(BH12:BL12)</f>
        <v>1</v>
      </c>
      <c r="BN12" s="4">
        <f t="shared" si="30"/>
        <v>25</v>
      </c>
      <c r="BO12" s="9">
        <f t="shared" si="31"/>
        <v>0</v>
      </c>
      <c r="BP12" s="10">
        <f t="shared" si="32"/>
        <v>1</v>
      </c>
      <c r="BQ12" s="10">
        <f t="shared" si="33"/>
        <v>0</v>
      </c>
      <c r="BR12" s="10">
        <f t="shared" si="34"/>
        <v>0</v>
      </c>
      <c r="BS12" s="10">
        <f t="shared" si="35"/>
        <v>0</v>
      </c>
      <c r="BT12" s="10">
        <f>SUM(BO12:BS12)</f>
        <v>1</v>
      </c>
      <c r="BU12" s="5">
        <f t="shared" si="36"/>
        <v>7</v>
      </c>
      <c r="BV12" s="9">
        <f t="shared" si="37"/>
        <v>0.6708914192847117</v>
      </c>
      <c r="BW12" s="10">
        <f t="shared" si="38"/>
        <v>0.09261389419474668</v>
      </c>
      <c r="BX12" s="10">
        <f t="shared" si="39"/>
        <v>0.2364946865205416</v>
      </c>
      <c r="BY12" s="10">
        <f t="shared" si="40"/>
        <v>0</v>
      </c>
      <c r="BZ12" s="10">
        <f t="shared" si="41"/>
        <v>0</v>
      </c>
      <c r="CA12" s="11">
        <f t="shared" si="70"/>
        <v>1</v>
      </c>
      <c r="CB12" s="66">
        <f t="shared" si="42"/>
        <v>762876</v>
      </c>
      <c r="CC12" s="66">
        <f t="shared" si="43"/>
        <v>105312</v>
      </c>
      <c r="CD12" s="66">
        <f t="shared" si="44"/>
        <v>268920</v>
      </c>
      <c r="CE12" s="66">
        <f t="shared" si="45"/>
        <v>0</v>
      </c>
      <c r="CF12" s="66">
        <f t="shared" si="46"/>
        <v>0</v>
      </c>
      <c r="CG12" s="66">
        <f t="shared" si="47"/>
        <v>1137108</v>
      </c>
      <c r="CH12" s="175">
        <f t="shared" si="48"/>
        <v>2243.752941176471</v>
      </c>
      <c r="CI12" s="66">
        <f t="shared" si="49"/>
        <v>309.74117647058824</v>
      </c>
      <c r="CJ12" s="66">
        <f t="shared" si="50"/>
        <v>790.9411764705883</v>
      </c>
      <c r="CK12" s="66">
        <f t="shared" si="51"/>
        <v>0</v>
      </c>
      <c r="CL12" s="66">
        <f t="shared" si="52"/>
        <v>0</v>
      </c>
      <c r="CM12" s="67">
        <f t="shared" si="53"/>
        <v>3344.435294117647</v>
      </c>
      <c r="CN12" s="10">
        <f t="shared" si="54"/>
        <v>0.33094481790647856</v>
      </c>
      <c r="CO12" s="10">
        <f t="shared" si="55"/>
        <v>0.12932808493124665</v>
      </c>
      <c r="CP12" s="10">
        <f t="shared" si="56"/>
        <v>0.3641448305701833</v>
      </c>
      <c r="CQ12" s="10">
        <f t="shared" si="57"/>
        <v>0.17122384153484102</v>
      </c>
      <c r="CR12" s="10">
        <f t="shared" si="58"/>
        <v>0.004358425057250499</v>
      </c>
      <c r="CS12" s="10">
        <f t="shared" si="71"/>
        <v>1.0000000000000002</v>
      </c>
      <c r="CT12" s="59">
        <f t="shared" si="59"/>
        <v>376320</v>
      </c>
      <c r="CU12" s="24">
        <f t="shared" si="60"/>
        <v>147060</v>
      </c>
      <c r="CV12" s="24">
        <f t="shared" si="61"/>
        <v>414072</v>
      </c>
      <c r="CW12" s="24">
        <f t="shared" si="62"/>
        <v>194700</v>
      </c>
      <c r="CX12" s="24">
        <f t="shared" si="63"/>
        <v>4956</v>
      </c>
      <c r="CY12" s="24">
        <f t="shared" si="72"/>
        <v>1137108</v>
      </c>
      <c r="CZ12" s="23">
        <f t="shared" si="73"/>
        <v>3344.435294117647</v>
      </c>
      <c r="DA12" s="23">
        <f t="shared" si="64"/>
        <v>1137108</v>
      </c>
      <c r="DB12" s="173">
        <f t="shared" si="65"/>
        <v>340</v>
      </c>
      <c r="DC12" s="120"/>
    </row>
    <row r="13" spans="1:107" ht="15">
      <c r="A13" s="1">
        <v>68</v>
      </c>
      <c r="B13" s="1" t="s">
        <v>49</v>
      </c>
      <c r="C13" s="20">
        <v>3840</v>
      </c>
      <c r="D13" s="20">
        <v>382</v>
      </c>
      <c r="E13" s="20">
        <v>0</v>
      </c>
      <c r="F13" s="20">
        <v>70</v>
      </c>
      <c r="G13" s="20">
        <v>0</v>
      </c>
      <c r="H13" s="20">
        <f t="shared" si="4"/>
        <v>4292</v>
      </c>
      <c r="I13" s="20">
        <v>34</v>
      </c>
      <c r="J13" s="20">
        <v>2760</v>
      </c>
      <c r="K13" s="20">
        <v>0</v>
      </c>
      <c r="L13" s="20">
        <v>0</v>
      </c>
      <c r="M13" s="20">
        <v>70</v>
      </c>
      <c r="N13" s="20">
        <v>0</v>
      </c>
      <c r="O13" s="20">
        <f t="shared" si="5"/>
        <v>2830</v>
      </c>
      <c r="P13" s="20">
        <v>51</v>
      </c>
      <c r="Q13" s="20">
        <v>1596</v>
      </c>
      <c r="R13" s="20">
        <v>0</v>
      </c>
      <c r="S13" s="20">
        <v>0</v>
      </c>
      <c r="T13" s="20">
        <v>70</v>
      </c>
      <c r="U13" s="20">
        <v>0</v>
      </c>
      <c r="V13" s="20">
        <f t="shared" si="6"/>
        <v>1666</v>
      </c>
      <c r="W13" s="20">
        <v>223</v>
      </c>
      <c r="X13" s="20">
        <v>3840</v>
      </c>
      <c r="Y13" s="20">
        <v>598</v>
      </c>
      <c r="Z13" s="20">
        <v>0</v>
      </c>
      <c r="AA13" s="20">
        <v>70</v>
      </c>
      <c r="AB13" s="20">
        <v>0</v>
      </c>
      <c r="AC13" s="20">
        <f t="shared" si="7"/>
        <v>4508</v>
      </c>
      <c r="AD13" s="20">
        <v>34</v>
      </c>
      <c r="AE13" s="20">
        <v>0</v>
      </c>
      <c r="AF13" s="20">
        <v>410</v>
      </c>
      <c r="AG13" s="20">
        <v>0</v>
      </c>
      <c r="AH13" s="20">
        <v>154</v>
      </c>
      <c r="AI13" s="20">
        <v>0</v>
      </c>
      <c r="AJ13" s="20">
        <f t="shared" si="8"/>
        <v>564</v>
      </c>
      <c r="AK13" s="20">
        <v>10</v>
      </c>
      <c r="AL13" s="199">
        <v>0.32286274090172795</v>
      </c>
      <c r="AM13" s="9">
        <f t="shared" si="66"/>
        <v>0.8946877912395154</v>
      </c>
      <c r="AN13" s="10">
        <f t="shared" si="67"/>
        <v>0.08900279589934762</v>
      </c>
      <c r="AO13" s="10">
        <f t="shared" si="68"/>
        <v>0</v>
      </c>
      <c r="AP13" s="10">
        <f t="shared" si="9"/>
        <v>0.016309412861136997</v>
      </c>
      <c r="AQ13" s="10">
        <f t="shared" si="69"/>
        <v>0</v>
      </c>
      <c r="AR13" s="10">
        <f t="shared" si="10"/>
        <v>1</v>
      </c>
      <c r="AS13" s="4">
        <f t="shared" si="11"/>
        <v>34</v>
      </c>
      <c r="AT13" s="9">
        <f t="shared" si="12"/>
        <v>0.9752650176678446</v>
      </c>
      <c r="AU13" s="10">
        <f t="shared" si="13"/>
        <v>0</v>
      </c>
      <c r="AV13" s="10">
        <f t="shared" si="14"/>
        <v>0</v>
      </c>
      <c r="AW13" s="10">
        <f t="shared" si="15"/>
        <v>0.024734982332155476</v>
      </c>
      <c r="AX13" s="10">
        <f t="shared" si="16"/>
        <v>0</v>
      </c>
      <c r="AY13" s="10">
        <f t="shared" si="17"/>
        <v>1</v>
      </c>
      <c r="AZ13" s="4">
        <f t="shared" si="18"/>
        <v>51</v>
      </c>
      <c r="BA13" s="9">
        <f t="shared" si="19"/>
        <v>0.957983193277311</v>
      </c>
      <c r="BB13" s="10">
        <f t="shared" si="20"/>
        <v>0</v>
      </c>
      <c r="BC13" s="10">
        <f t="shared" si="21"/>
        <v>0</v>
      </c>
      <c r="BD13" s="10">
        <f t="shared" si="22"/>
        <v>0.04201680672268908</v>
      </c>
      <c r="BE13" s="10">
        <f t="shared" si="23"/>
        <v>0</v>
      </c>
      <c r="BF13" s="10">
        <f aca="true" t="shared" si="74" ref="BF13:BF16">SUM(BA13:BE13)</f>
        <v>1</v>
      </c>
      <c r="BG13" s="5">
        <f t="shared" si="24"/>
        <v>223</v>
      </c>
      <c r="BH13" s="9">
        <f t="shared" si="25"/>
        <v>0.8518189884649512</v>
      </c>
      <c r="BI13" s="10">
        <f t="shared" si="26"/>
        <v>0.1326530612244898</v>
      </c>
      <c r="BJ13" s="10">
        <f t="shared" si="27"/>
        <v>0</v>
      </c>
      <c r="BK13" s="10">
        <f t="shared" si="28"/>
        <v>0.015527950310559006</v>
      </c>
      <c r="BL13" s="10">
        <f t="shared" si="29"/>
        <v>0</v>
      </c>
      <c r="BM13" s="10">
        <f aca="true" t="shared" si="75" ref="BM13:BM17">SUM(BH13:BL13)</f>
        <v>1</v>
      </c>
      <c r="BN13" s="5">
        <f t="shared" si="30"/>
        <v>34</v>
      </c>
      <c r="BO13" s="9">
        <f t="shared" si="31"/>
        <v>0</v>
      </c>
      <c r="BP13" s="10">
        <f t="shared" si="32"/>
        <v>0.7269503546099291</v>
      </c>
      <c r="BQ13" s="10">
        <f t="shared" si="33"/>
        <v>0</v>
      </c>
      <c r="BR13" s="10">
        <f t="shared" si="34"/>
        <v>0.2730496453900709</v>
      </c>
      <c r="BS13" s="10">
        <f t="shared" si="35"/>
        <v>0</v>
      </c>
      <c r="BT13" s="10">
        <f aca="true" t="shared" si="76" ref="BT13:BT17">SUM(BO13:BS13)</f>
        <v>1</v>
      </c>
      <c r="BU13" s="5">
        <f t="shared" si="36"/>
        <v>10</v>
      </c>
      <c r="BV13" s="9">
        <f t="shared" si="37"/>
        <v>0.9233569882830016</v>
      </c>
      <c r="BW13" s="10">
        <f t="shared" si="38"/>
        <v>0.04559589027742577</v>
      </c>
      <c r="BX13" s="10">
        <f t="shared" si="39"/>
        <v>0</v>
      </c>
      <c r="BY13" s="10">
        <f t="shared" si="40"/>
        <v>0.03104712143957265</v>
      </c>
      <c r="BZ13" s="10">
        <f t="shared" si="41"/>
        <v>0</v>
      </c>
      <c r="CA13" s="11">
        <f t="shared" si="70"/>
        <v>1</v>
      </c>
      <c r="CB13" s="66">
        <f t="shared" si="42"/>
        <v>757788</v>
      </c>
      <c r="CC13" s="66">
        <f t="shared" si="43"/>
        <v>37420</v>
      </c>
      <c r="CD13" s="66">
        <f t="shared" si="44"/>
        <v>0</v>
      </c>
      <c r="CE13" s="66">
        <f t="shared" si="45"/>
        <v>25480</v>
      </c>
      <c r="CF13" s="66">
        <f t="shared" si="46"/>
        <v>0</v>
      </c>
      <c r="CG13" s="66">
        <f t="shared" si="47"/>
        <v>820688</v>
      </c>
      <c r="CH13" s="175">
        <f t="shared" si="48"/>
        <v>2152.806818181818</v>
      </c>
      <c r="CI13" s="66">
        <f t="shared" si="49"/>
        <v>106.30681818181819</v>
      </c>
      <c r="CJ13" s="66">
        <f t="shared" si="50"/>
        <v>0</v>
      </c>
      <c r="CK13" s="66">
        <f t="shared" si="51"/>
        <v>72.38636363636364</v>
      </c>
      <c r="CL13" s="66">
        <f t="shared" si="52"/>
        <v>0</v>
      </c>
      <c r="CM13" s="67">
        <f t="shared" si="53"/>
        <v>2331.5</v>
      </c>
      <c r="CN13" s="10">
        <f t="shared" si="54"/>
        <v>0.17781178718343635</v>
      </c>
      <c r="CO13" s="10">
        <f t="shared" si="55"/>
        <v>0.17586464039927477</v>
      </c>
      <c r="CP13" s="10">
        <f t="shared" si="56"/>
        <v>0.45269091299007663</v>
      </c>
      <c r="CQ13" s="10">
        <f t="shared" si="57"/>
        <v>0.18676037665958317</v>
      </c>
      <c r="CR13" s="10">
        <f t="shared" si="58"/>
        <v>0.006872282767629111</v>
      </c>
      <c r="CS13" s="10">
        <f t="shared" si="71"/>
        <v>1</v>
      </c>
      <c r="CT13" s="59">
        <f t="shared" si="59"/>
        <v>145928</v>
      </c>
      <c r="CU13" s="24">
        <f t="shared" si="60"/>
        <v>144330</v>
      </c>
      <c r="CV13" s="24">
        <f t="shared" si="61"/>
        <v>371518</v>
      </c>
      <c r="CW13" s="24">
        <f t="shared" si="62"/>
        <v>153272</v>
      </c>
      <c r="CX13" s="24">
        <f t="shared" si="63"/>
        <v>5640</v>
      </c>
      <c r="CY13" s="24">
        <f t="shared" si="72"/>
        <v>820688</v>
      </c>
      <c r="CZ13" s="23">
        <f t="shared" si="73"/>
        <v>2331.5</v>
      </c>
      <c r="DA13" s="23">
        <f t="shared" si="64"/>
        <v>820688</v>
      </c>
      <c r="DB13" s="173">
        <f t="shared" si="65"/>
        <v>352</v>
      </c>
      <c r="DC13" s="120"/>
    </row>
    <row r="14" spans="1:107" ht="15">
      <c r="A14" s="1">
        <v>69</v>
      </c>
      <c r="B14" s="1" t="s">
        <v>50</v>
      </c>
      <c r="C14" s="20">
        <v>1920</v>
      </c>
      <c r="D14" s="20">
        <v>468</v>
      </c>
      <c r="E14" s="20">
        <v>0</v>
      </c>
      <c r="F14" s="20">
        <v>0</v>
      </c>
      <c r="G14" s="20">
        <v>0</v>
      </c>
      <c r="H14" s="20">
        <f t="shared" si="4"/>
        <v>2388</v>
      </c>
      <c r="I14" s="20">
        <v>26</v>
      </c>
      <c r="J14" s="20">
        <v>1608</v>
      </c>
      <c r="K14" s="20">
        <v>622</v>
      </c>
      <c r="L14" s="20">
        <v>0</v>
      </c>
      <c r="M14" s="20">
        <v>0</v>
      </c>
      <c r="N14" s="20">
        <v>0</v>
      </c>
      <c r="O14" s="20">
        <f t="shared" si="5"/>
        <v>2230</v>
      </c>
      <c r="P14" s="20">
        <v>39</v>
      </c>
      <c r="Q14" s="20">
        <v>432</v>
      </c>
      <c r="R14" s="20">
        <v>840</v>
      </c>
      <c r="S14" s="20">
        <v>0</v>
      </c>
      <c r="T14" s="20">
        <v>0</v>
      </c>
      <c r="U14" s="20">
        <v>0</v>
      </c>
      <c r="V14" s="20">
        <f t="shared" si="6"/>
        <v>1272</v>
      </c>
      <c r="W14" s="20">
        <v>167</v>
      </c>
      <c r="X14" s="20">
        <v>1920</v>
      </c>
      <c r="Y14" s="20">
        <v>480</v>
      </c>
      <c r="Z14" s="20">
        <v>0</v>
      </c>
      <c r="AA14" s="20">
        <v>0</v>
      </c>
      <c r="AB14" s="20">
        <v>0</v>
      </c>
      <c r="AC14" s="20">
        <f t="shared" si="7"/>
        <v>2400</v>
      </c>
      <c r="AD14" s="20">
        <v>26</v>
      </c>
      <c r="AE14" s="20">
        <v>0</v>
      </c>
      <c r="AF14" s="20">
        <v>624</v>
      </c>
      <c r="AG14" s="20">
        <v>0</v>
      </c>
      <c r="AH14" s="20">
        <v>0</v>
      </c>
      <c r="AI14" s="20">
        <v>0</v>
      </c>
      <c r="AJ14" s="20">
        <f t="shared" si="8"/>
        <v>624</v>
      </c>
      <c r="AK14" s="20">
        <v>10</v>
      </c>
      <c r="AL14" s="199">
        <v>0.24220883843999763</v>
      </c>
      <c r="AM14" s="9">
        <f t="shared" si="66"/>
        <v>0.8040201005025126</v>
      </c>
      <c r="AN14" s="10">
        <f t="shared" si="67"/>
        <v>0.19597989949748743</v>
      </c>
      <c r="AO14" s="10">
        <f t="shared" si="68"/>
        <v>0</v>
      </c>
      <c r="AP14" s="10">
        <f t="shared" si="9"/>
        <v>0</v>
      </c>
      <c r="AQ14" s="10">
        <f t="shared" si="69"/>
        <v>0</v>
      </c>
      <c r="AR14" s="10">
        <f t="shared" si="10"/>
        <v>1</v>
      </c>
      <c r="AS14" s="5">
        <f t="shared" si="11"/>
        <v>26</v>
      </c>
      <c r="AT14" s="9">
        <f t="shared" si="12"/>
        <v>0.7210762331838565</v>
      </c>
      <c r="AU14" s="10">
        <f t="shared" si="13"/>
        <v>0.2789237668161435</v>
      </c>
      <c r="AV14" s="10">
        <f t="shared" si="14"/>
        <v>0</v>
      </c>
      <c r="AW14" s="10">
        <f t="shared" si="15"/>
        <v>0</v>
      </c>
      <c r="AX14" s="10">
        <f t="shared" si="16"/>
        <v>0</v>
      </c>
      <c r="AY14" s="10">
        <f t="shared" si="17"/>
        <v>1</v>
      </c>
      <c r="AZ14" s="5">
        <f t="shared" si="18"/>
        <v>39</v>
      </c>
      <c r="BA14" s="9">
        <f aca="true" t="shared" si="77" ref="BA14:BA17">Q14/V14</f>
        <v>0.33962264150943394</v>
      </c>
      <c r="BB14" s="10">
        <f aca="true" t="shared" si="78" ref="BB14:BB17">R14/V14</f>
        <v>0.660377358490566</v>
      </c>
      <c r="BC14" s="10">
        <f aca="true" t="shared" si="79" ref="BC14:BC17">S14/V14</f>
        <v>0</v>
      </c>
      <c r="BD14" s="10">
        <f t="shared" si="22"/>
        <v>0</v>
      </c>
      <c r="BE14" s="10">
        <f aca="true" t="shared" si="80" ref="BE14:BE17">U14/V14</f>
        <v>0</v>
      </c>
      <c r="BF14" s="10">
        <f t="shared" si="74"/>
        <v>1</v>
      </c>
      <c r="BG14" s="5">
        <f t="shared" si="24"/>
        <v>167</v>
      </c>
      <c r="BH14" s="9">
        <f t="shared" si="25"/>
        <v>0.8</v>
      </c>
      <c r="BI14" s="10">
        <f t="shared" si="26"/>
        <v>0.2</v>
      </c>
      <c r="BJ14" s="10">
        <f t="shared" si="27"/>
        <v>0</v>
      </c>
      <c r="BK14" s="10">
        <f t="shared" si="28"/>
        <v>0</v>
      </c>
      <c r="BL14" s="10">
        <f t="shared" si="29"/>
        <v>0</v>
      </c>
      <c r="BM14" s="10">
        <f t="shared" si="75"/>
        <v>1</v>
      </c>
      <c r="BN14" s="5">
        <f t="shared" si="30"/>
        <v>26</v>
      </c>
      <c r="BO14" s="9">
        <f t="shared" si="31"/>
        <v>0</v>
      </c>
      <c r="BP14" s="10">
        <f t="shared" si="32"/>
        <v>1</v>
      </c>
      <c r="BQ14" s="10">
        <f t="shared" si="33"/>
        <v>0</v>
      </c>
      <c r="BR14" s="10">
        <f t="shared" si="34"/>
        <v>0</v>
      </c>
      <c r="BS14" s="10">
        <f t="shared" si="35"/>
        <v>0</v>
      </c>
      <c r="BT14" s="10">
        <f t="shared" si="76"/>
        <v>1</v>
      </c>
      <c r="BU14" s="5">
        <f t="shared" si="36"/>
        <v>10</v>
      </c>
      <c r="BV14" s="9">
        <f t="shared" si="37"/>
        <v>0.5456498388829216</v>
      </c>
      <c r="BW14" s="10">
        <f t="shared" si="38"/>
        <v>0.45435016111707843</v>
      </c>
      <c r="BX14" s="10">
        <f t="shared" si="39"/>
        <v>0</v>
      </c>
      <c r="BY14" s="10">
        <f t="shared" si="40"/>
        <v>0</v>
      </c>
      <c r="BZ14" s="10">
        <f t="shared" si="41"/>
        <v>0</v>
      </c>
      <c r="CA14" s="11">
        <f t="shared" si="70"/>
        <v>1</v>
      </c>
      <c r="CB14" s="66">
        <f t="shared" si="42"/>
        <v>234696</v>
      </c>
      <c r="CC14" s="66">
        <f t="shared" si="43"/>
        <v>195426</v>
      </c>
      <c r="CD14" s="66">
        <f t="shared" si="44"/>
        <v>0</v>
      </c>
      <c r="CE14" s="66">
        <f t="shared" si="45"/>
        <v>0</v>
      </c>
      <c r="CF14" s="66">
        <f t="shared" si="46"/>
        <v>0</v>
      </c>
      <c r="CG14" s="66">
        <f t="shared" si="47"/>
        <v>430122</v>
      </c>
      <c r="CH14" s="175">
        <f t="shared" si="48"/>
        <v>875.7313432835821</v>
      </c>
      <c r="CI14" s="66">
        <f t="shared" si="49"/>
        <v>729.2014925373135</v>
      </c>
      <c r="CJ14" s="66">
        <f t="shared" si="50"/>
        <v>0</v>
      </c>
      <c r="CK14" s="66">
        <f t="shared" si="51"/>
        <v>0</v>
      </c>
      <c r="CL14" s="66">
        <f t="shared" si="52"/>
        <v>0</v>
      </c>
      <c r="CM14" s="67">
        <f t="shared" si="53"/>
        <v>1604.9328358208954</v>
      </c>
      <c r="CN14" s="10">
        <f t="shared" si="54"/>
        <v>0.14434974263116046</v>
      </c>
      <c r="CO14" s="10">
        <f t="shared" si="55"/>
        <v>0.20219844602229134</v>
      </c>
      <c r="CP14" s="10">
        <f t="shared" si="56"/>
        <v>0.4938691813020492</v>
      </c>
      <c r="CQ14" s="10">
        <f t="shared" si="57"/>
        <v>0.14507511822227181</v>
      </c>
      <c r="CR14" s="10">
        <f t="shared" si="58"/>
        <v>0.014507511822227183</v>
      </c>
      <c r="CS14" s="10">
        <f t="shared" si="71"/>
        <v>1</v>
      </c>
      <c r="CT14" s="59">
        <f t="shared" si="59"/>
        <v>62088</v>
      </c>
      <c r="CU14" s="24">
        <f t="shared" si="60"/>
        <v>86970</v>
      </c>
      <c r="CV14" s="24">
        <f t="shared" si="61"/>
        <v>212424</v>
      </c>
      <c r="CW14" s="24">
        <f t="shared" si="62"/>
        <v>62400</v>
      </c>
      <c r="CX14" s="24">
        <f t="shared" si="63"/>
        <v>6240</v>
      </c>
      <c r="CY14" s="24">
        <f t="shared" si="72"/>
        <v>430122</v>
      </c>
      <c r="CZ14" s="23">
        <f t="shared" si="73"/>
        <v>1604.9328358208954</v>
      </c>
      <c r="DA14" s="23">
        <f t="shared" si="64"/>
        <v>430122</v>
      </c>
      <c r="DB14" s="173">
        <f t="shared" si="65"/>
        <v>268</v>
      </c>
      <c r="DC14" s="120"/>
    </row>
    <row r="15" spans="1:107" ht="15">
      <c r="A15" s="1">
        <v>70</v>
      </c>
      <c r="B15" s="1" t="s">
        <v>51</v>
      </c>
      <c r="C15" s="20">
        <v>5040</v>
      </c>
      <c r="D15" s="20">
        <v>823</v>
      </c>
      <c r="E15" s="20">
        <v>0</v>
      </c>
      <c r="F15" s="20">
        <v>0</v>
      </c>
      <c r="G15" s="20">
        <v>0</v>
      </c>
      <c r="H15" s="20">
        <f t="shared" si="4"/>
        <v>5863</v>
      </c>
      <c r="I15" s="20">
        <v>21</v>
      </c>
      <c r="J15" s="20">
        <v>2400</v>
      </c>
      <c r="K15" s="20">
        <v>960</v>
      </c>
      <c r="L15" s="20">
        <v>0</v>
      </c>
      <c r="M15" s="20">
        <v>0</v>
      </c>
      <c r="N15" s="20">
        <v>0</v>
      </c>
      <c r="O15" s="20">
        <f t="shared" si="5"/>
        <v>3360</v>
      </c>
      <c r="P15" s="20">
        <v>45</v>
      </c>
      <c r="Q15" s="20">
        <v>708</v>
      </c>
      <c r="R15" s="20">
        <v>960</v>
      </c>
      <c r="S15" s="20">
        <v>0</v>
      </c>
      <c r="T15" s="20">
        <v>0</v>
      </c>
      <c r="U15" s="20">
        <v>0</v>
      </c>
      <c r="V15" s="20">
        <f t="shared" si="6"/>
        <v>1668</v>
      </c>
      <c r="W15" s="20">
        <v>176</v>
      </c>
      <c r="X15" s="20">
        <v>5040</v>
      </c>
      <c r="Y15" s="20">
        <v>823</v>
      </c>
      <c r="Z15" s="20">
        <v>0</v>
      </c>
      <c r="AA15" s="20">
        <v>0</v>
      </c>
      <c r="AB15" s="20">
        <v>0</v>
      </c>
      <c r="AC15" s="20">
        <f t="shared" si="7"/>
        <v>5863</v>
      </c>
      <c r="AD15" s="20">
        <v>19</v>
      </c>
      <c r="AE15" s="20">
        <v>0</v>
      </c>
      <c r="AF15" s="20">
        <v>607</v>
      </c>
      <c r="AG15" s="20">
        <v>0</v>
      </c>
      <c r="AH15" s="20">
        <v>0</v>
      </c>
      <c r="AI15" s="20">
        <v>0</v>
      </c>
      <c r="AJ15" s="20">
        <f t="shared" si="8"/>
        <v>607</v>
      </c>
      <c r="AK15" s="20">
        <v>5</v>
      </c>
      <c r="AL15" s="199">
        <v>0.3678150836641154</v>
      </c>
      <c r="AM15" s="9">
        <f t="shared" si="66"/>
        <v>0.8596281767013474</v>
      </c>
      <c r="AN15" s="10">
        <f t="shared" si="67"/>
        <v>0.14037182329865255</v>
      </c>
      <c r="AO15" s="10">
        <f t="shared" si="68"/>
        <v>0</v>
      </c>
      <c r="AP15" s="10">
        <f t="shared" si="9"/>
        <v>0</v>
      </c>
      <c r="AQ15" s="10">
        <f t="shared" si="69"/>
        <v>0</v>
      </c>
      <c r="AR15" s="10">
        <f t="shared" si="10"/>
        <v>1</v>
      </c>
      <c r="AS15" s="5">
        <f t="shared" si="11"/>
        <v>21</v>
      </c>
      <c r="AT15" s="9">
        <f t="shared" si="12"/>
        <v>0.7142857142857143</v>
      </c>
      <c r="AU15" s="10">
        <f t="shared" si="13"/>
        <v>0.2857142857142857</v>
      </c>
      <c r="AV15" s="10">
        <f t="shared" si="14"/>
        <v>0</v>
      </c>
      <c r="AW15" s="10">
        <f t="shared" si="15"/>
        <v>0</v>
      </c>
      <c r="AX15" s="10">
        <f t="shared" si="16"/>
        <v>0</v>
      </c>
      <c r="AY15" s="10">
        <f t="shared" si="17"/>
        <v>1</v>
      </c>
      <c r="AZ15" s="5">
        <f t="shared" si="18"/>
        <v>45</v>
      </c>
      <c r="BA15" s="9">
        <f t="shared" si="77"/>
        <v>0.4244604316546763</v>
      </c>
      <c r="BB15" s="10">
        <f t="shared" si="78"/>
        <v>0.5755395683453237</v>
      </c>
      <c r="BC15" s="10">
        <f t="shared" si="79"/>
        <v>0</v>
      </c>
      <c r="BD15" s="10">
        <f t="shared" si="22"/>
        <v>0</v>
      </c>
      <c r="BE15" s="10">
        <f t="shared" si="80"/>
        <v>0</v>
      </c>
      <c r="BF15" s="10">
        <f t="shared" si="74"/>
        <v>1</v>
      </c>
      <c r="BG15" s="5">
        <f t="shared" si="24"/>
        <v>176</v>
      </c>
      <c r="BH15" s="9">
        <f t="shared" si="25"/>
        <v>0.8596281767013474</v>
      </c>
      <c r="BI15" s="10">
        <f t="shared" si="26"/>
        <v>0.14037182329865255</v>
      </c>
      <c r="BJ15" s="10">
        <f t="shared" si="27"/>
        <v>0</v>
      </c>
      <c r="BK15" s="10">
        <f t="shared" si="28"/>
        <v>0</v>
      </c>
      <c r="BL15" s="10">
        <f t="shared" si="29"/>
        <v>0</v>
      </c>
      <c r="BM15" s="10">
        <f t="shared" si="75"/>
        <v>1</v>
      </c>
      <c r="BN15" s="5">
        <f t="shared" si="30"/>
        <v>19</v>
      </c>
      <c r="BO15" s="9">
        <f t="shared" si="31"/>
        <v>0</v>
      </c>
      <c r="BP15" s="10">
        <f t="shared" si="32"/>
        <v>1</v>
      </c>
      <c r="BQ15" s="10">
        <f t="shared" si="33"/>
        <v>0</v>
      </c>
      <c r="BR15" s="10">
        <f t="shared" si="34"/>
        <v>0</v>
      </c>
      <c r="BS15" s="10">
        <f t="shared" si="35"/>
        <v>0</v>
      </c>
      <c r="BT15" s="10">
        <f t="shared" si="76"/>
        <v>1</v>
      </c>
      <c r="BU15" s="5">
        <f t="shared" si="36"/>
        <v>5</v>
      </c>
      <c r="BV15" s="9">
        <f t="shared" si="37"/>
        <v>0.6363672337001683</v>
      </c>
      <c r="BW15" s="10">
        <f t="shared" si="38"/>
        <v>0.3636327662998316</v>
      </c>
      <c r="BX15" s="10">
        <f t="shared" si="39"/>
        <v>0</v>
      </c>
      <c r="BY15" s="10">
        <f t="shared" si="40"/>
        <v>0</v>
      </c>
      <c r="BZ15" s="10">
        <f t="shared" si="41"/>
        <v>0</v>
      </c>
      <c r="CA15" s="11">
        <f t="shared" si="70"/>
        <v>1</v>
      </c>
      <c r="CB15" s="66">
        <f t="shared" si="42"/>
        <v>434208</v>
      </c>
      <c r="CC15" s="66">
        <f t="shared" si="43"/>
        <v>248115</v>
      </c>
      <c r="CD15" s="66">
        <f t="shared" si="44"/>
        <v>0</v>
      </c>
      <c r="CE15" s="66">
        <f t="shared" si="45"/>
        <v>0</v>
      </c>
      <c r="CF15" s="66">
        <f t="shared" si="46"/>
        <v>0</v>
      </c>
      <c r="CG15" s="66">
        <f t="shared" si="47"/>
        <v>682323</v>
      </c>
      <c r="CH15" s="175">
        <f t="shared" si="48"/>
        <v>1632.360902255639</v>
      </c>
      <c r="CI15" s="66">
        <f t="shared" si="49"/>
        <v>932.7631578947369</v>
      </c>
      <c r="CJ15" s="66">
        <f t="shared" si="50"/>
        <v>0</v>
      </c>
      <c r="CK15" s="66">
        <f t="shared" si="51"/>
        <v>0</v>
      </c>
      <c r="CL15" s="66">
        <f t="shared" si="52"/>
        <v>0</v>
      </c>
      <c r="CM15" s="67">
        <f t="shared" si="53"/>
        <v>2565.124060150376</v>
      </c>
      <c r="CN15" s="10">
        <f t="shared" si="54"/>
        <v>0.1804467971913595</v>
      </c>
      <c r="CO15" s="10">
        <f t="shared" si="55"/>
        <v>0.22159593037315173</v>
      </c>
      <c r="CP15" s="10">
        <f t="shared" si="56"/>
        <v>0.4302478444959352</v>
      </c>
      <c r="CQ15" s="10">
        <f t="shared" si="57"/>
        <v>0.16326138793503955</v>
      </c>
      <c r="CR15" s="10">
        <f t="shared" si="58"/>
        <v>0.004448040004513991</v>
      </c>
      <c r="CS15" s="10">
        <f t="shared" si="71"/>
        <v>1</v>
      </c>
      <c r="CT15" s="59">
        <f t="shared" si="59"/>
        <v>123123</v>
      </c>
      <c r="CU15" s="24">
        <f t="shared" si="60"/>
        <v>151200</v>
      </c>
      <c r="CV15" s="24">
        <f t="shared" si="61"/>
        <v>293568</v>
      </c>
      <c r="CW15" s="24">
        <f t="shared" si="62"/>
        <v>111397</v>
      </c>
      <c r="CX15" s="24">
        <f t="shared" si="63"/>
        <v>3035</v>
      </c>
      <c r="CY15" s="24">
        <f t="shared" si="72"/>
        <v>682323</v>
      </c>
      <c r="CZ15" s="23">
        <f t="shared" si="73"/>
        <v>2565.124060150376</v>
      </c>
      <c r="DA15" s="23">
        <f t="shared" si="64"/>
        <v>682323</v>
      </c>
      <c r="DB15" s="173">
        <f t="shared" si="65"/>
        <v>266</v>
      </c>
      <c r="DC15" s="120"/>
    </row>
    <row r="16" spans="1:107" ht="15">
      <c r="A16" s="1">
        <v>71</v>
      </c>
      <c r="B16" s="1" t="s">
        <v>52</v>
      </c>
      <c r="C16" s="20">
        <v>2520</v>
      </c>
      <c r="D16" s="20">
        <v>288</v>
      </c>
      <c r="E16" s="20">
        <v>0</v>
      </c>
      <c r="F16" s="20">
        <v>0</v>
      </c>
      <c r="G16" s="20">
        <v>17</v>
      </c>
      <c r="H16" s="20">
        <f t="shared" si="4"/>
        <v>2825</v>
      </c>
      <c r="I16" s="20">
        <v>22</v>
      </c>
      <c r="J16" s="20">
        <v>2160</v>
      </c>
      <c r="K16" s="20">
        <v>576</v>
      </c>
      <c r="L16" s="20">
        <v>0</v>
      </c>
      <c r="M16" s="20">
        <v>0</v>
      </c>
      <c r="N16" s="20">
        <v>17</v>
      </c>
      <c r="O16" s="20">
        <f t="shared" si="5"/>
        <v>2753</v>
      </c>
      <c r="P16" s="20">
        <v>65</v>
      </c>
      <c r="Q16" s="20">
        <v>806</v>
      </c>
      <c r="R16" s="20">
        <v>624</v>
      </c>
      <c r="S16" s="20">
        <v>0</v>
      </c>
      <c r="T16" s="20">
        <v>0</v>
      </c>
      <c r="U16" s="20">
        <v>17</v>
      </c>
      <c r="V16" s="20">
        <f t="shared" si="6"/>
        <v>1447</v>
      </c>
      <c r="W16" s="20">
        <v>204</v>
      </c>
      <c r="X16" s="20">
        <v>2520</v>
      </c>
      <c r="Y16" s="20">
        <v>288</v>
      </c>
      <c r="Z16" s="20">
        <v>0</v>
      </c>
      <c r="AA16" s="20">
        <v>0</v>
      </c>
      <c r="AB16" s="20">
        <v>17</v>
      </c>
      <c r="AC16" s="20">
        <f t="shared" si="7"/>
        <v>2825</v>
      </c>
      <c r="AD16" s="20">
        <v>18</v>
      </c>
      <c r="AE16" s="20">
        <v>0</v>
      </c>
      <c r="AF16" s="20">
        <v>274</v>
      </c>
      <c r="AG16" s="20">
        <v>0</v>
      </c>
      <c r="AH16" s="20">
        <v>0</v>
      </c>
      <c r="AI16" s="20">
        <v>17</v>
      </c>
      <c r="AJ16" s="20">
        <f t="shared" si="8"/>
        <v>291</v>
      </c>
      <c r="AK16" s="20">
        <v>8</v>
      </c>
      <c r="AL16" s="199">
        <v>0.3788667030315174</v>
      </c>
      <c r="AM16" s="9">
        <f t="shared" si="66"/>
        <v>0.8920353982300885</v>
      </c>
      <c r="AN16" s="10">
        <f t="shared" si="67"/>
        <v>0.10194690265486726</v>
      </c>
      <c r="AO16" s="10">
        <f t="shared" si="68"/>
        <v>0</v>
      </c>
      <c r="AP16" s="10">
        <f t="shared" si="9"/>
        <v>0</v>
      </c>
      <c r="AQ16" s="10">
        <f t="shared" si="69"/>
        <v>0.006017699115044248</v>
      </c>
      <c r="AR16" s="10">
        <f t="shared" si="10"/>
        <v>1</v>
      </c>
      <c r="AS16" s="5">
        <f t="shared" si="11"/>
        <v>22</v>
      </c>
      <c r="AT16" s="9">
        <f t="shared" si="12"/>
        <v>0.7845986196876135</v>
      </c>
      <c r="AU16" s="10">
        <f t="shared" si="13"/>
        <v>0.2092262985833636</v>
      </c>
      <c r="AV16" s="10">
        <f t="shared" si="14"/>
        <v>0</v>
      </c>
      <c r="AW16" s="10">
        <f t="shared" si="15"/>
        <v>0</v>
      </c>
      <c r="AX16" s="10">
        <f t="shared" si="16"/>
        <v>0.006175081729022884</v>
      </c>
      <c r="AY16" s="10">
        <f t="shared" si="17"/>
        <v>1</v>
      </c>
      <c r="AZ16" s="5">
        <f t="shared" si="18"/>
        <v>65</v>
      </c>
      <c r="BA16" s="9">
        <f t="shared" si="77"/>
        <v>0.5570145127850725</v>
      </c>
      <c r="BB16" s="10">
        <f t="shared" si="78"/>
        <v>0.4312370421561852</v>
      </c>
      <c r="BC16" s="10">
        <f t="shared" si="79"/>
        <v>0</v>
      </c>
      <c r="BD16" s="10">
        <f t="shared" si="22"/>
        <v>0</v>
      </c>
      <c r="BE16" s="10">
        <f t="shared" si="80"/>
        <v>0.011748445058742226</v>
      </c>
      <c r="BF16" s="10">
        <f t="shared" si="74"/>
        <v>0.9999999999999999</v>
      </c>
      <c r="BG16" s="5">
        <f t="shared" si="24"/>
        <v>204</v>
      </c>
      <c r="BH16" s="9">
        <f t="shared" si="25"/>
        <v>0.8920353982300885</v>
      </c>
      <c r="BI16" s="10">
        <f t="shared" si="26"/>
        <v>0.10194690265486726</v>
      </c>
      <c r="BJ16" s="10">
        <f t="shared" si="27"/>
        <v>0</v>
      </c>
      <c r="BK16" s="10">
        <f t="shared" si="28"/>
        <v>0</v>
      </c>
      <c r="BL16" s="10">
        <f t="shared" si="29"/>
        <v>0.006017699115044248</v>
      </c>
      <c r="BM16" s="10">
        <f t="shared" si="75"/>
        <v>1</v>
      </c>
      <c r="BN16" s="5">
        <f t="shared" si="30"/>
        <v>18</v>
      </c>
      <c r="BO16" s="9">
        <f t="shared" si="31"/>
        <v>0</v>
      </c>
      <c r="BP16" s="10">
        <f t="shared" si="32"/>
        <v>0.9415807560137457</v>
      </c>
      <c r="BQ16" s="10">
        <f t="shared" si="33"/>
        <v>0</v>
      </c>
      <c r="BR16" s="10">
        <f t="shared" si="34"/>
        <v>0</v>
      </c>
      <c r="BS16" s="10">
        <f t="shared" si="35"/>
        <v>0.058419243986254296</v>
      </c>
      <c r="BT16" s="10">
        <f t="shared" si="76"/>
        <v>1</v>
      </c>
      <c r="BU16" s="5">
        <f t="shared" si="36"/>
        <v>8</v>
      </c>
      <c r="BV16" s="9">
        <f t="shared" si="37"/>
        <v>0.6881269498745464</v>
      </c>
      <c r="BW16" s="10">
        <f t="shared" si="38"/>
        <v>0.30273079983238926</v>
      </c>
      <c r="BX16" s="10">
        <f t="shared" si="39"/>
        <v>0</v>
      </c>
      <c r="BY16" s="10">
        <f t="shared" si="40"/>
        <v>0</v>
      </c>
      <c r="BZ16" s="10">
        <f t="shared" si="41"/>
        <v>0.009142250293064341</v>
      </c>
      <c r="CA16" s="11">
        <f t="shared" si="70"/>
        <v>1</v>
      </c>
      <c r="CB16" s="66">
        <f t="shared" si="42"/>
        <v>405624</v>
      </c>
      <c r="CC16" s="66">
        <f t="shared" si="43"/>
        <v>178448</v>
      </c>
      <c r="CD16" s="66">
        <f t="shared" si="44"/>
        <v>0</v>
      </c>
      <c r="CE16" s="66">
        <f t="shared" si="45"/>
        <v>0</v>
      </c>
      <c r="CF16" s="66">
        <f t="shared" si="46"/>
        <v>5389</v>
      </c>
      <c r="CG16" s="66">
        <f t="shared" si="47"/>
        <v>589461</v>
      </c>
      <c r="CH16" s="175">
        <f t="shared" si="48"/>
        <v>1279.570977917981</v>
      </c>
      <c r="CI16" s="66">
        <f t="shared" si="49"/>
        <v>562.9274447949526</v>
      </c>
      <c r="CJ16" s="66">
        <f t="shared" si="50"/>
        <v>0</v>
      </c>
      <c r="CK16" s="66">
        <f t="shared" si="51"/>
        <v>0</v>
      </c>
      <c r="CL16" s="66">
        <f t="shared" si="52"/>
        <v>17</v>
      </c>
      <c r="CM16" s="67">
        <f t="shared" si="53"/>
        <v>1859.4984227129337</v>
      </c>
      <c r="CN16" s="10">
        <f t="shared" si="54"/>
        <v>0.10543530445610481</v>
      </c>
      <c r="CO16" s="10">
        <f t="shared" si="55"/>
        <v>0.30357394297502294</v>
      </c>
      <c r="CP16" s="10">
        <f t="shared" si="56"/>
        <v>0.5007761327721427</v>
      </c>
      <c r="CQ16" s="10">
        <f t="shared" si="57"/>
        <v>0.08626524910044939</v>
      </c>
      <c r="CR16" s="10">
        <f t="shared" si="58"/>
        <v>0.003949370696280161</v>
      </c>
      <c r="CS16" s="10">
        <f t="shared" si="71"/>
        <v>1</v>
      </c>
      <c r="CT16" s="59">
        <f t="shared" si="59"/>
        <v>62150</v>
      </c>
      <c r="CU16" s="24">
        <f t="shared" si="60"/>
        <v>178945</v>
      </c>
      <c r="CV16" s="24">
        <f t="shared" si="61"/>
        <v>295188</v>
      </c>
      <c r="CW16" s="24">
        <f t="shared" si="62"/>
        <v>50850</v>
      </c>
      <c r="CX16" s="24">
        <f t="shared" si="63"/>
        <v>2328</v>
      </c>
      <c r="CY16" s="24">
        <f t="shared" si="72"/>
        <v>589461</v>
      </c>
      <c r="CZ16" s="23">
        <f t="shared" si="73"/>
        <v>1859.4984227129337</v>
      </c>
      <c r="DA16" s="23">
        <f t="shared" si="64"/>
        <v>589461</v>
      </c>
      <c r="DB16" s="173">
        <f t="shared" si="65"/>
        <v>317</v>
      </c>
      <c r="DC16" s="120"/>
    </row>
    <row r="17" spans="1:107" ht="15">
      <c r="A17" s="1">
        <v>73</v>
      </c>
      <c r="B17" s="1" t="s">
        <v>53</v>
      </c>
      <c r="C17" s="20">
        <v>3600</v>
      </c>
      <c r="D17" s="20">
        <v>593</v>
      </c>
      <c r="E17" s="20">
        <v>0</v>
      </c>
      <c r="F17" s="20">
        <v>0</v>
      </c>
      <c r="G17" s="20">
        <v>0</v>
      </c>
      <c r="H17" s="20">
        <f t="shared" si="4"/>
        <v>4193</v>
      </c>
      <c r="I17" s="20">
        <v>33</v>
      </c>
      <c r="J17" s="20">
        <v>1536</v>
      </c>
      <c r="K17" s="20">
        <v>824</v>
      </c>
      <c r="L17" s="20">
        <v>0</v>
      </c>
      <c r="M17" s="20">
        <v>0</v>
      </c>
      <c r="N17" s="20">
        <v>0</v>
      </c>
      <c r="O17" s="20">
        <f t="shared" si="5"/>
        <v>2360</v>
      </c>
      <c r="P17" s="20">
        <v>50</v>
      </c>
      <c r="Q17" s="20">
        <v>672</v>
      </c>
      <c r="R17" s="20">
        <v>463</v>
      </c>
      <c r="S17" s="20">
        <v>586</v>
      </c>
      <c r="T17" s="20">
        <v>0</v>
      </c>
      <c r="U17" s="20">
        <v>0</v>
      </c>
      <c r="V17" s="20">
        <f t="shared" si="6"/>
        <v>1721</v>
      </c>
      <c r="W17" s="20">
        <v>215</v>
      </c>
      <c r="X17" s="20">
        <v>3600</v>
      </c>
      <c r="Y17" s="20">
        <v>0</v>
      </c>
      <c r="Z17" s="20">
        <v>612</v>
      </c>
      <c r="AA17" s="20">
        <v>0</v>
      </c>
      <c r="AB17" s="20">
        <v>0</v>
      </c>
      <c r="AC17" s="20">
        <f t="shared" si="7"/>
        <v>4212</v>
      </c>
      <c r="AD17" s="20">
        <v>33</v>
      </c>
      <c r="AE17" s="20">
        <v>0</v>
      </c>
      <c r="AF17" s="20">
        <v>0</v>
      </c>
      <c r="AG17" s="20">
        <v>746</v>
      </c>
      <c r="AH17" s="20">
        <v>0</v>
      </c>
      <c r="AI17" s="20">
        <v>0</v>
      </c>
      <c r="AJ17" s="20">
        <f t="shared" si="8"/>
        <v>746</v>
      </c>
      <c r="AK17" s="20">
        <v>10</v>
      </c>
      <c r="AL17" s="199">
        <v>0.23348088332809303</v>
      </c>
      <c r="AM17" s="15">
        <f t="shared" si="66"/>
        <v>0.8585738134986883</v>
      </c>
      <c r="AN17" s="15">
        <f t="shared" si="67"/>
        <v>0.14142618650131172</v>
      </c>
      <c r="AO17" s="15">
        <f t="shared" si="68"/>
        <v>0</v>
      </c>
      <c r="AP17" s="10">
        <f t="shared" si="9"/>
        <v>0</v>
      </c>
      <c r="AQ17" s="15">
        <f t="shared" si="69"/>
        <v>0</v>
      </c>
      <c r="AR17" s="10">
        <f t="shared" si="10"/>
        <v>1</v>
      </c>
      <c r="AS17" s="1">
        <f t="shared" si="11"/>
        <v>33</v>
      </c>
      <c r="AT17" s="15">
        <f t="shared" si="12"/>
        <v>0.6508474576271186</v>
      </c>
      <c r="AU17" s="15">
        <f t="shared" si="13"/>
        <v>0.34915254237288135</v>
      </c>
      <c r="AV17" s="15">
        <f t="shared" si="14"/>
        <v>0</v>
      </c>
      <c r="AW17" s="10">
        <f t="shared" si="15"/>
        <v>0</v>
      </c>
      <c r="AX17" s="15">
        <f t="shared" si="16"/>
        <v>0</v>
      </c>
      <c r="AY17" s="10">
        <f t="shared" si="17"/>
        <v>1</v>
      </c>
      <c r="AZ17" s="1">
        <f t="shared" si="18"/>
        <v>50</v>
      </c>
      <c r="BA17" s="9">
        <f t="shared" si="77"/>
        <v>0.3904706565950029</v>
      </c>
      <c r="BB17" s="10">
        <f t="shared" si="78"/>
        <v>0.26902963393375945</v>
      </c>
      <c r="BC17" s="10">
        <f t="shared" si="79"/>
        <v>0.34049970947123764</v>
      </c>
      <c r="BD17" s="10">
        <f t="shared" si="22"/>
        <v>0</v>
      </c>
      <c r="BE17" s="10">
        <f t="shared" si="80"/>
        <v>0</v>
      </c>
      <c r="BF17" s="10">
        <f>SUM(BA17:BE17)</f>
        <v>1</v>
      </c>
      <c r="BG17" s="1">
        <f t="shared" si="24"/>
        <v>215</v>
      </c>
      <c r="BH17" s="15">
        <f t="shared" si="25"/>
        <v>0.8547008547008547</v>
      </c>
      <c r="BI17" s="15">
        <f t="shared" si="26"/>
        <v>0</v>
      </c>
      <c r="BJ17" s="15">
        <f t="shared" si="27"/>
        <v>0.1452991452991453</v>
      </c>
      <c r="BK17" s="10">
        <f t="shared" si="28"/>
        <v>0</v>
      </c>
      <c r="BL17" s="15">
        <f t="shared" si="29"/>
        <v>0</v>
      </c>
      <c r="BM17" s="10">
        <f t="shared" si="75"/>
        <v>1</v>
      </c>
      <c r="BN17" s="1">
        <f t="shared" si="30"/>
        <v>33</v>
      </c>
      <c r="BO17" s="15">
        <f t="shared" si="31"/>
        <v>0</v>
      </c>
      <c r="BP17" s="15">
        <f t="shared" si="32"/>
        <v>0</v>
      </c>
      <c r="BQ17" s="15">
        <f t="shared" si="33"/>
        <v>1</v>
      </c>
      <c r="BR17" s="10">
        <f t="shared" si="34"/>
        <v>0</v>
      </c>
      <c r="BS17" s="15">
        <f t="shared" si="35"/>
        <v>0</v>
      </c>
      <c r="BT17" s="10">
        <f t="shared" si="76"/>
        <v>1</v>
      </c>
      <c r="BU17" s="1">
        <f t="shared" si="36"/>
        <v>10</v>
      </c>
      <c r="BV17" s="9">
        <f t="shared" si="37"/>
        <v>0.5937580870555355</v>
      </c>
      <c r="BW17" s="10">
        <f t="shared" si="38"/>
        <v>0.2074349153770509</v>
      </c>
      <c r="BX17" s="10">
        <f t="shared" si="39"/>
        <v>0.19880699756741368</v>
      </c>
      <c r="BY17" s="10">
        <f t="shared" si="40"/>
        <v>0</v>
      </c>
      <c r="BZ17" s="10">
        <f t="shared" si="41"/>
        <v>0</v>
      </c>
      <c r="CA17" s="11">
        <f t="shared" si="70"/>
        <v>1</v>
      </c>
      <c r="CB17" s="66">
        <f t="shared" si="42"/>
        <v>458880</v>
      </c>
      <c r="CC17" s="66">
        <f t="shared" si="43"/>
        <v>160314</v>
      </c>
      <c r="CD17" s="66">
        <f t="shared" si="44"/>
        <v>153646</v>
      </c>
      <c r="CE17" s="66">
        <f t="shared" si="45"/>
        <v>0</v>
      </c>
      <c r="CF17" s="66">
        <f t="shared" si="46"/>
        <v>0</v>
      </c>
      <c r="CG17" s="66">
        <f t="shared" si="47"/>
        <v>772840</v>
      </c>
      <c r="CH17" s="175">
        <f t="shared" si="48"/>
        <v>1345.6891495601174</v>
      </c>
      <c r="CI17" s="66">
        <f t="shared" si="49"/>
        <v>470.1290322580645</v>
      </c>
      <c r="CJ17" s="66">
        <f t="shared" si="50"/>
        <v>450.574780058651</v>
      </c>
      <c r="CK17" s="66">
        <f t="shared" si="51"/>
        <v>0</v>
      </c>
      <c r="CL17" s="66">
        <f t="shared" si="52"/>
        <v>0</v>
      </c>
      <c r="CM17" s="67">
        <f t="shared" si="53"/>
        <v>2266.392961876833</v>
      </c>
      <c r="CN17" s="10">
        <f t="shared" si="54"/>
        <v>0.17903964598105687</v>
      </c>
      <c r="CO17" s="10">
        <f t="shared" si="55"/>
        <v>0.15268360850887636</v>
      </c>
      <c r="CP17" s="10">
        <f t="shared" si="56"/>
        <v>0.4787730966306092</v>
      </c>
      <c r="CQ17" s="10">
        <f t="shared" si="57"/>
        <v>0.17985093939237098</v>
      </c>
      <c r="CR17" s="10">
        <f t="shared" si="58"/>
        <v>0.00965270948708659</v>
      </c>
      <c r="CS17" s="10">
        <f t="shared" si="71"/>
        <v>1</v>
      </c>
      <c r="CT17" s="59">
        <f t="shared" si="59"/>
        <v>138369</v>
      </c>
      <c r="CU17" s="24">
        <f t="shared" si="60"/>
        <v>118000</v>
      </c>
      <c r="CV17" s="24">
        <f t="shared" si="61"/>
        <v>370015</v>
      </c>
      <c r="CW17" s="24">
        <f t="shared" si="62"/>
        <v>138996</v>
      </c>
      <c r="CX17" s="24">
        <f t="shared" si="63"/>
        <v>7460</v>
      </c>
      <c r="CY17" s="24">
        <f t="shared" si="72"/>
        <v>772840</v>
      </c>
      <c r="CZ17" s="23">
        <f t="shared" si="73"/>
        <v>2266.392961876833</v>
      </c>
      <c r="DA17" s="23">
        <f t="shared" si="64"/>
        <v>772840</v>
      </c>
      <c r="DB17" s="173">
        <f t="shared" si="65"/>
        <v>341</v>
      </c>
      <c r="DC17" s="120"/>
    </row>
    <row r="18" spans="38:106" ht="15">
      <c r="AL18" s="173"/>
      <c r="AM18" s="15"/>
      <c r="AN18" s="15"/>
      <c r="AO18" s="15"/>
      <c r="AP18" s="15"/>
      <c r="AQ18" s="15"/>
      <c r="AR18" s="15"/>
      <c r="AT18" s="15"/>
      <c r="AU18" s="15"/>
      <c r="AV18" s="15"/>
      <c r="AW18" s="15"/>
      <c r="AX18" s="15"/>
      <c r="AY18" s="15"/>
      <c r="BA18" s="15"/>
      <c r="BB18" s="15"/>
      <c r="BC18" s="15"/>
      <c r="BD18" s="15"/>
      <c r="BE18" s="15"/>
      <c r="BF18" s="15"/>
      <c r="BH18" s="15"/>
      <c r="BI18" s="15"/>
      <c r="BJ18" s="15"/>
      <c r="BK18" s="15"/>
      <c r="BL18" s="15"/>
      <c r="BM18" s="15"/>
      <c r="BO18" s="15"/>
      <c r="BP18" s="15"/>
      <c r="BQ18" s="15"/>
      <c r="BR18" s="15"/>
      <c r="BS18" s="15"/>
      <c r="BT18" s="15"/>
      <c r="BV18" s="9"/>
      <c r="BW18" s="10"/>
      <c r="BX18" s="10"/>
      <c r="BY18" s="10"/>
      <c r="BZ18" s="10"/>
      <c r="CA18" s="11"/>
      <c r="CB18" s="10"/>
      <c r="CC18" s="10"/>
      <c r="CD18" s="10"/>
      <c r="CE18" s="10"/>
      <c r="CF18" s="10"/>
      <c r="CG18" s="65"/>
      <c r="CH18" s="176"/>
      <c r="CI18" s="65"/>
      <c r="CJ18" s="65"/>
      <c r="CK18" s="65"/>
      <c r="CL18" s="65"/>
      <c r="CM18" s="174"/>
      <c r="CN18" s="10"/>
      <c r="CO18" s="10"/>
      <c r="CP18" s="10"/>
      <c r="CQ18" s="10"/>
      <c r="CR18" s="10"/>
      <c r="CS18" s="11"/>
      <c r="CT18" s="24"/>
      <c r="CU18" s="24"/>
      <c r="CV18" s="24"/>
      <c r="CW18" s="24"/>
      <c r="CX18" s="24"/>
      <c r="CY18" s="60"/>
      <c r="CZ18" s="23"/>
      <c r="DA18" s="23"/>
      <c r="DB18" s="173"/>
    </row>
    <row r="19" spans="38:106" ht="15">
      <c r="AL19" s="173"/>
      <c r="AM19" s="15"/>
      <c r="AN19" s="15"/>
      <c r="AO19" s="15"/>
      <c r="AP19" s="15"/>
      <c r="AQ19" s="15"/>
      <c r="AR19" s="15"/>
      <c r="AT19" s="15"/>
      <c r="AU19" s="15"/>
      <c r="AV19" s="15"/>
      <c r="AW19" s="15"/>
      <c r="AX19" s="15"/>
      <c r="AY19" s="15"/>
      <c r="BA19" s="15"/>
      <c r="BB19" s="15"/>
      <c r="BC19" s="15"/>
      <c r="BD19" s="15"/>
      <c r="BE19" s="15"/>
      <c r="BF19" s="15"/>
      <c r="BH19" s="15"/>
      <c r="BI19" s="15"/>
      <c r="BJ19" s="15"/>
      <c r="BK19" s="15"/>
      <c r="BL19" s="15"/>
      <c r="BM19" s="15"/>
      <c r="BO19" s="15"/>
      <c r="BP19" s="15"/>
      <c r="BQ19" s="15"/>
      <c r="BR19" s="15"/>
      <c r="BS19" s="15"/>
      <c r="BT19" s="15"/>
      <c r="BV19" s="9"/>
      <c r="BW19" s="10"/>
      <c r="BX19" s="10"/>
      <c r="BY19" s="10"/>
      <c r="BZ19" s="10"/>
      <c r="CA19" s="11"/>
      <c r="CB19" s="10"/>
      <c r="CC19" s="10"/>
      <c r="CD19" s="10"/>
      <c r="CE19" s="10"/>
      <c r="CF19" s="10"/>
      <c r="CG19" s="10"/>
      <c r="CH19" s="9"/>
      <c r="CI19" s="10"/>
      <c r="CJ19" s="10"/>
      <c r="CK19" s="10"/>
      <c r="CL19" s="10"/>
      <c r="CM19" s="11"/>
      <c r="CN19" s="10"/>
      <c r="CO19" s="10"/>
      <c r="CP19" s="10"/>
      <c r="CQ19" s="10"/>
      <c r="CR19" s="10"/>
      <c r="CS19" s="11"/>
      <c r="CT19" s="10"/>
      <c r="CU19" s="10"/>
      <c r="CV19" s="10"/>
      <c r="CW19" s="10"/>
      <c r="CX19" s="10"/>
      <c r="CY19" s="11"/>
      <c r="CZ19" s="23"/>
      <c r="DA19" s="23"/>
      <c r="DB19" s="173"/>
    </row>
    <row r="20" spans="38:106" ht="15">
      <c r="AL20" s="173"/>
      <c r="AM20" s="15"/>
      <c r="AN20" s="15"/>
      <c r="AO20" s="15"/>
      <c r="AP20" s="15"/>
      <c r="AQ20" s="15"/>
      <c r="AR20" s="15"/>
      <c r="AT20" s="15"/>
      <c r="AU20" s="15"/>
      <c r="AV20" s="15"/>
      <c r="AW20" s="15"/>
      <c r="AX20" s="15"/>
      <c r="AY20" s="15"/>
      <c r="BA20" s="15"/>
      <c r="BB20" s="15"/>
      <c r="BC20" s="15"/>
      <c r="BD20" s="15"/>
      <c r="BE20" s="15"/>
      <c r="BF20" s="15"/>
      <c r="BH20" s="15"/>
      <c r="BI20" s="15"/>
      <c r="BJ20" s="15"/>
      <c r="BK20" s="15"/>
      <c r="BL20" s="15"/>
      <c r="BM20" s="15"/>
      <c r="BO20" s="15"/>
      <c r="BP20" s="15"/>
      <c r="BQ20" s="15"/>
      <c r="BR20" s="15"/>
      <c r="BS20" s="15"/>
      <c r="BT20" s="15"/>
      <c r="BV20" s="9"/>
      <c r="BW20" s="10"/>
      <c r="BX20" s="10"/>
      <c r="BY20" s="10"/>
      <c r="BZ20" s="10"/>
      <c r="CA20" s="11"/>
      <c r="CB20" s="10"/>
      <c r="CC20" s="10"/>
      <c r="CD20" s="10"/>
      <c r="CE20" s="10"/>
      <c r="CF20" s="10"/>
      <c r="CG20" s="10"/>
      <c r="CH20" s="9"/>
      <c r="CI20" s="10"/>
      <c r="CJ20" s="10"/>
      <c r="CK20" s="10"/>
      <c r="CL20" s="10"/>
      <c r="CM20" s="11"/>
      <c r="CN20" s="10"/>
      <c r="CO20" s="10"/>
      <c r="CP20" s="10"/>
      <c r="CQ20" s="10"/>
      <c r="CR20" s="10"/>
      <c r="CS20" s="11"/>
      <c r="CT20" s="10"/>
      <c r="CU20" s="10"/>
      <c r="CV20" s="10"/>
      <c r="CW20" s="10"/>
      <c r="CX20" s="10"/>
      <c r="CY20" s="11"/>
      <c r="CZ20" s="23"/>
      <c r="DA20" s="23"/>
      <c r="DB20" s="173"/>
    </row>
    <row r="21" spans="38:106" ht="15">
      <c r="AL21" s="173"/>
      <c r="AM21" s="15"/>
      <c r="AN21" s="15"/>
      <c r="AO21" s="15"/>
      <c r="AP21" s="15"/>
      <c r="AQ21" s="15"/>
      <c r="AR21" s="15"/>
      <c r="AT21" s="15"/>
      <c r="AU21" s="15"/>
      <c r="AV21" s="15"/>
      <c r="AW21" s="15"/>
      <c r="AX21" s="15"/>
      <c r="AY21" s="15"/>
      <c r="BA21" s="15"/>
      <c r="BB21" s="15"/>
      <c r="BC21" s="15"/>
      <c r="BD21" s="15"/>
      <c r="BE21" s="15"/>
      <c r="BF21" s="15"/>
      <c r="BH21" s="15"/>
      <c r="BI21" s="15"/>
      <c r="BJ21" s="15"/>
      <c r="BK21" s="15"/>
      <c r="BL21" s="15"/>
      <c r="BM21" s="15"/>
      <c r="BO21" s="15"/>
      <c r="BP21" s="15"/>
      <c r="BQ21" s="15"/>
      <c r="BR21" s="15"/>
      <c r="BS21" s="15"/>
      <c r="BT21" s="15"/>
      <c r="BV21" s="9"/>
      <c r="BW21" s="10"/>
      <c r="BX21" s="10"/>
      <c r="BY21" s="10"/>
      <c r="BZ21" s="10"/>
      <c r="CA21" s="11"/>
      <c r="CB21" s="10"/>
      <c r="CC21" s="10"/>
      <c r="CD21" s="10"/>
      <c r="CE21" s="10"/>
      <c r="CF21" s="10"/>
      <c r="CG21" s="10"/>
      <c r="CH21" s="9"/>
      <c r="CI21" s="10"/>
      <c r="CJ21" s="10"/>
      <c r="CK21" s="10"/>
      <c r="CL21" s="10"/>
      <c r="CM21" s="11"/>
      <c r="CN21" s="10"/>
      <c r="CO21" s="10"/>
      <c r="CP21" s="10"/>
      <c r="CQ21" s="10"/>
      <c r="CR21" s="10"/>
      <c r="CS21" s="11"/>
      <c r="CT21" s="10"/>
      <c r="CU21" s="10"/>
      <c r="CV21" s="10"/>
      <c r="CW21" s="10"/>
      <c r="CX21" s="10"/>
      <c r="CY21" s="11"/>
      <c r="CZ21" s="23"/>
      <c r="DA21" s="23"/>
      <c r="DB21" s="173"/>
    </row>
    <row r="22" spans="38:106" ht="15">
      <c r="AL22" s="173"/>
      <c r="AM22" s="15"/>
      <c r="AN22" s="15"/>
      <c r="AO22" s="15"/>
      <c r="AP22" s="15"/>
      <c r="AQ22" s="15"/>
      <c r="AR22" s="15"/>
      <c r="AT22" s="15"/>
      <c r="AU22" s="15"/>
      <c r="AV22" s="15"/>
      <c r="AW22" s="15"/>
      <c r="AX22" s="15"/>
      <c r="AY22" s="15"/>
      <c r="BA22" s="15"/>
      <c r="BB22" s="15"/>
      <c r="BC22" s="15"/>
      <c r="BD22" s="15"/>
      <c r="BE22" s="15"/>
      <c r="BF22" s="15"/>
      <c r="BH22" s="15"/>
      <c r="BI22" s="15"/>
      <c r="BJ22" s="15"/>
      <c r="BK22" s="15"/>
      <c r="BL22" s="15"/>
      <c r="BM22" s="15"/>
      <c r="BO22" s="15"/>
      <c r="BP22" s="15"/>
      <c r="BQ22" s="15"/>
      <c r="BR22" s="15"/>
      <c r="BS22" s="15"/>
      <c r="BT22" s="15"/>
      <c r="BV22" s="9"/>
      <c r="BW22" s="10"/>
      <c r="BX22" s="10"/>
      <c r="BY22" s="10"/>
      <c r="BZ22" s="10"/>
      <c r="CA22" s="11"/>
      <c r="CB22" s="10"/>
      <c r="CC22" s="10"/>
      <c r="CD22" s="10"/>
      <c r="CE22" s="10"/>
      <c r="CF22" s="10"/>
      <c r="CG22" s="10"/>
      <c r="CH22" s="9"/>
      <c r="CI22" s="10"/>
      <c r="CJ22" s="10"/>
      <c r="CK22" s="10"/>
      <c r="CL22" s="10"/>
      <c r="CM22" s="11"/>
      <c r="CN22" s="10"/>
      <c r="CO22" s="10"/>
      <c r="CP22" s="10"/>
      <c r="CQ22" s="10"/>
      <c r="CR22" s="10"/>
      <c r="CS22" s="11"/>
      <c r="CT22" s="10"/>
      <c r="CU22" s="10"/>
      <c r="CV22" s="10"/>
      <c r="CW22" s="10"/>
      <c r="CX22" s="10"/>
      <c r="CY22" s="11"/>
      <c r="CZ22" s="23"/>
      <c r="DA22" s="23"/>
      <c r="DB22" s="173"/>
    </row>
    <row r="23" spans="38:106" ht="15">
      <c r="AL23" s="173"/>
      <c r="BV23" s="9"/>
      <c r="BW23" s="10"/>
      <c r="BX23" s="10"/>
      <c r="BY23" s="10"/>
      <c r="BZ23" s="10"/>
      <c r="CA23" s="11"/>
      <c r="CB23" s="10"/>
      <c r="CC23" s="10"/>
      <c r="CD23" s="10"/>
      <c r="CE23" s="10"/>
      <c r="CF23" s="10"/>
      <c r="CG23" s="10"/>
      <c r="CH23" s="9"/>
      <c r="CI23" s="10"/>
      <c r="CJ23" s="10"/>
      <c r="CK23" s="10"/>
      <c r="CL23" s="10"/>
      <c r="CM23" s="11"/>
      <c r="CN23" s="10"/>
      <c r="CO23" s="10"/>
      <c r="CP23" s="10"/>
      <c r="CQ23" s="10"/>
      <c r="CR23" s="10"/>
      <c r="CS23" s="11"/>
      <c r="CT23" s="10"/>
      <c r="CU23" s="10"/>
      <c r="CV23" s="10"/>
      <c r="CW23" s="10"/>
      <c r="CX23" s="10"/>
      <c r="CY23" s="11"/>
      <c r="CZ23" s="23"/>
      <c r="DA23" s="23"/>
      <c r="DB23" s="173"/>
    </row>
    <row r="24" spans="38:106" ht="15">
      <c r="AL24" s="173"/>
      <c r="BV24" s="9"/>
      <c r="BW24" s="10"/>
      <c r="BX24" s="10"/>
      <c r="BY24" s="10"/>
      <c r="BZ24" s="10"/>
      <c r="CA24" s="11"/>
      <c r="CB24" s="10"/>
      <c r="CC24" s="10"/>
      <c r="CD24" s="10"/>
      <c r="CE24" s="10"/>
      <c r="CF24" s="10"/>
      <c r="CG24" s="10"/>
      <c r="CH24" s="9"/>
      <c r="CI24" s="10"/>
      <c r="CJ24" s="10"/>
      <c r="CK24" s="10"/>
      <c r="CL24" s="10"/>
      <c r="CM24" s="11"/>
      <c r="CN24" s="10"/>
      <c r="CO24" s="10"/>
      <c r="CP24" s="10"/>
      <c r="CQ24" s="10"/>
      <c r="CR24" s="10"/>
      <c r="CS24" s="11"/>
      <c r="CT24" s="10"/>
      <c r="CU24" s="10"/>
      <c r="CV24" s="10"/>
      <c r="CW24" s="10"/>
      <c r="CX24" s="10"/>
      <c r="CY24" s="11"/>
      <c r="CZ24" s="23"/>
      <c r="DA24" s="23"/>
      <c r="DB24" s="173"/>
    </row>
  </sheetData>
  <mergeCells count="20">
    <mergeCell ref="Q3:W3"/>
    <mergeCell ref="J3:P3"/>
    <mergeCell ref="C3:I3"/>
    <mergeCell ref="CT3:CY3"/>
    <mergeCell ref="CB3:CG3"/>
    <mergeCell ref="CH3:CM3"/>
    <mergeCell ref="AE3:AK3"/>
    <mergeCell ref="X3:AD3"/>
    <mergeCell ref="BV3:CA3"/>
    <mergeCell ref="CN3:CS3"/>
    <mergeCell ref="AM3:AS3"/>
    <mergeCell ref="AT3:AZ3"/>
    <mergeCell ref="DC3:DC4"/>
    <mergeCell ref="DA3:DA4"/>
    <mergeCell ref="DB3:DB4"/>
    <mergeCell ref="AL3:AL4"/>
    <mergeCell ref="BA3:BG3"/>
    <mergeCell ref="BH3:BN3"/>
    <mergeCell ref="BO3:BU3"/>
    <mergeCell ref="CZ3:CZ4"/>
  </mergeCells>
  <printOptions/>
  <pageMargins left="0.7" right="0.7" top="0.787401575" bottom="0.7874015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theme="3" tint="-0.24997000396251678"/>
  </sheetPr>
  <dimension ref="A1:DJ33"/>
  <sheetViews>
    <sheetView workbookViewId="0" topLeftCell="BV2">
      <selection activeCell="CW9" sqref="CW9"/>
    </sheetView>
  </sheetViews>
  <sheetFormatPr defaultColWidth="9.140625" defaultRowHeight="11.25" customHeight="1"/>
  <cols>
    <col min="2" max="2" width="11.7109375" style="0" bestFit="1" customWidth="1"/>
  </cols>
  <sheetData>
    <row r="1" spans="1:88" ht="11.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row>
    <row r="2" spans="1:88" ht="11.2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row>
    <row r="3" spans="1:114" ht="11.25" customHeight="1">
      <c r="A3" s="1"/>
      <c r="B3" s="1"/>
      <c r="C3" s="231" t="s">
        <v>14</v>
      </c>
      <c r="D3" s="232"/>
      <c r="E3" s="232"/>
      <c r="F3" s="232"/>
      <c r="G3" s="232"/>
      <c r="H3" s="232"/>
      <c r="I3" s="232"/>
      <c r="J3" s="232"/>
      <c r="K3" s="237"/>
      <c r="L3" s="231" t="s">
        <v>40</v>
      </c>
      <c r="M3" s="232"/>
      <c r="N3" s="232"/>
      <c r="O3" s="232"/>
      <c r="P3" s="232"/>
      <c r="Q3" s="232"/>
      <c r="R3" s="232"/>
      <c r="S3" s="232"/>
      <c r="T3" s="237"/>
      <c r="U3" s="231" t="s">
        <v>41</v>
      </c>
      <c r="V3" s="232"/>
      <c r="W3" s="232"/>
      <c r="X3" s="232"/>
      <c r="Y3" s="232"/>
      <c r="Z3" s="232"/>
      <c r="AA3" s="232"/>
      <c r="AB3" s="232"/>
      <c r="AC3" s="237"/>
      <c r="AD3" s="231" t="s">
        <v>42</v>
      </c>
      <c r="AE3" s="232"/>
      <c r="AF3" s="232"/>
      <c r="AG3" s="232"/>
      <c r="AH3" s="232"/>
      <c r="AI3" s="232"/>
      <c r="AJ3" s="232"/>
      <c r="AK3" s="232"/>
      <c r="AL3" s="237"/>
      <c r="AM3" s="231" t="s">
        <v>43</v>
      </c>
      <c r="AN3" s="232"/>
      <c r="AO3" s="232"/>
      <c r="AP3" s="232"/>
      <c r="AQ3" s="232"/>
      <c r="AR3" s="232"/>
      <c r="AS3" s="232"/>
      <c r="AT3" s="232"/>
      <c r="AU3" s="237"/>
      <c r="AV3" s="232" t="s">
        <v>14</v>
      </c>
      <c r="AW3" s="232"/>
      <c r="AX3" s="232"/>
      <c r="AY3" s="232"/>
      <c r="AZ3" s="232"/>
      <c r="BA3" s="232"/>
      <c r="BB3" s="232"/>
      <c r="BC3" s="237"/>
      <c r="BD3" s="231" t="s">
        <v>40</v>
      </c>
      <c r="BE3" s="232"/>
      <c r="BF3" s="232"/>
      <c r="BG3" s="232"/>
      <c r="BH3" s="232"/>
      <c r="BI3" s="232"/>
      <c r="BJ3" s="232"/>
      <c r="BK3" s="237"/>
      <c r="BL3" s="231" t="s">
        <v>41</v>
      </c>
      <c r="BM3" s="232"/>
      <c r="BN3" s="232"/>
      <c r="BO3" s="232"/>
      <c r="BP3" s="232"/>
      <c r="BQ3" s="232"/>
      <c r="BR3" s="232"/>
      <c r="BS3" s="237"/>
      <c r="BT3" s="231" t="s">
        <v>42</v>
      </c>
      <c r="BU3" s="232"/>
      <c r="BV3" s="232"/>
      <c r="BW3" s="232"/>
      <c r="BX3" s="232"/>
      <c r="BY3" s="232"/>
      <c r="BZ3" s="232"/>
      <c r="CA3" s="237"/>
      <c r="CB3" s="231" t="s">
        <v>43</v>
      </c>
      <c r="CC3" s="232"/>
      <c r="CD3" s="232"/>
      <c r="CE3" s="232"/>
      <c r="CF3" s="232"/>
      <c r="CG3" s="232"/>
      <c r="CH3" s="232"/>
      <c r="CI3" s="237"/>
      <c r="CJ3" s="231" t="s">
        <v>337</v>
      </c>
      <c r="CK3" s="232"/>
      <c r="CL3" s="232"/>
      <c r="CM3" s="232"/>
      <c r="CN3" s="232"/>
      <c r="CO3" s="232"/>
      <c r="CP3" s="232"/>
      <c r="CQ3" s="232"/>
      <c r="CR3" s="237"/>
      <c r="CS3" s="231" t="s">
        <v>20</v>
      </c>
      <c r="CT3" s="232"/>
      <c r="CU3" s="232"/>
      <c r="CV3" s="232"/>
      <c r="CW3" s="232"/>
      <c r="CX3" s="232"/>
      <c r="CY3" s="232"/>
      <c r="CZ3" s="232"/>
      <c r="DA3" s="237"/>
      <c r="DB3" s="231" t="s">
        <v>18</v>
      </c>
      <c r="DC3" s="232"/>
      <c r="DD3" s="232"/>
      <c r="DE3" s="232"/>
      <c r="DF3" s="232"/>
      <c r="DG3" s="232"/>
      <c r="DH3" s="232"/>
      <c r="DI3" s="232"/>
      <c r="DJ3" s="237"/>
    </row>
    <row r="4" spans="1:114" ht="11.25" customHeight="1">
      <c r="A4" s="1"/>
      <c r="B4" s="1" t="s">
        <v>1</v>
      </c>
      <c r="C4" s="6" t="s">
        <v>7</v>
      </c>
      <c r="D4" s="7" t="s">
        <v>8</v>
      </c>
      <c r="E4" s="7" t="s">
        <v>9</v>
      </c>
      <c r="F4" s="7" t="s">
        <v>10</v>
      </c>
      <c r="G4" s="7" t="s">
        <v>11</v>
      </c>
      <c r="H4" s="7" t="s">
        <v>12</v>
      </c>
      <c r="I4" s="7" t="s">
        <v>13</v>
      </c>
      <c r="J4" s="7" t="s">
        <v>18</v>
      </c>
      <c r="K4" s="7" t="s">
        <v>19</v>
      </c>
      <c r="L4" s="6" t="s">
        <v>7</v>
      </c>
      <c r="M4" s="7" t="s">
        <v>8</v>
      </c>
      <c r="N4" s="7" t="s">
        <v>9</v>
      </c>
      <c r="O4" s="7" t="s">
        <v>10</v>
      </c>
      <c r="P4" s="7" t="s">
        <v>11</v>
      </c>
      <c r="Q4" s="7" t="s">
        <v>12</v>
      </c>
      <c r="R4" s="7" t="s">
        <v>13</v>
      </c>
      <c r="S4" s="7" t="s">
        <v>18</v>
      </c>
      <c r="T4" s="8" t="s">
        <v>19</v>
      </c>
      <c r="U4" s="6" t="s">
        <v>7</v>
      </c>
      <c r="V4" s="7" t="s">
        <v>8</v>
      </c>
      <c r="W4" s="7" t="s">
        <v>9</v>
      </c>
      <c r="X4" s="7" t="s">
        <v>10</v>
      </c>
      <c r="Y4" s="7" t="s">
        <v>11</v>
      </c>
      <c r="Z4" s="7" t="s">
        <v>12</v>
      </c>
      <c r="AA4" s="7" t="s">
        <v>13</v>
      </c>
      <c r="AB4" s="7" t="s">
        <v>18</v>
      </c>
      <c r="AC4" s="8" t="s">
        <v>19</v>
      </c>
      <c r="AD4" s="6" t="s">
        <v>7</v>
      </c>
      <c r="AE4" s="7" t="s">
        <v>8</v>
      </c>
      <c r="AF4" s="7" t="s">
        <v>9</v>
      </c>
      <c r="AG4" s="7" t="s">
        <v>10</v>
      </c>
      <c r="AH4" s="7" t="s">
        <v>11</v>
      </c>
      <c r="AI4" s="7" t="s">
        <v>12</v>
      </c>
      <c r="AJ4" s="7" t="s">
        <v>13</v>
      </c>
      <c r="AK4" s="7" t="s">
        <v>18</v>
      </c>
      <c r="AL4" s="8" t="s">
        <v>19</v>
      </c>
      <c r="AM4" s="6" t="s">
        <v>7</v>
      </c>
      <c r="AN4" s="7" t="s">
        <v>8</v>
      </c>
      <c r="AO4" s="7" t="s">
        <v>9</v>
      </c>
      <c r="AP4" s="7" t="s">
        <v>10</v>
      </c>
      <c r="AQ4" s="7" t="s">
        <v>11</v>
      </c>
      <c r="AR4" s="7" t="s">
        <v>12</v>
      </c>
      <c r="AS4" s="7" t="s">
        <v>13</v>
      </c>
      <c r="AT4" s="7" t="s">
        <v>18</v>
      </c>
      <c r="AU4" s="8" t="s">
        <v>19</v>
      </c>
      <c r="AV4" s="7" t="s">
        <v>7</v>
      </c>
      <c r="AW4" s="7" t="s">
        <v>8</v>
      </c>
      <c r="AX4" s="7" t="s">
        <v>9</v>
      </c>
      <c r="AY4" s="7" t="s">
        <v>10</v>
      </c>
      <c r="AZ4" s="7" t="s">
        <v>11</v>
      </c>
      <c r="BA4" s="7" t="s">
        <v>12</v>
      </c>
      <c r="BB4" s="7" t="s">
        <v>13</v>
      </c>
      <c r="BC4" s="8" t="s">
        <v>18</v>
      </c>
      <c r="BD4" s="6" t="s">
        <v>7</v>
      </c>
      <c r="BE4" s="7" t="s">
        <v>8</v>
      </c>
      <c r="BF4" s="7" t="s">
        <v>9</v>
      </c>
      <c r="BG4" s="7" t="s">
        <v>10</v>
      </c>
      <c r="BH4" s="7" t="s">
        <v>11</v>
      </c>
      <c r="BI4" s="7" t="s">
        <v>12</v>
      </c>
      <c r="BJ4" s="7" t="s">
        <v>13</v>
      </c>
      <c r="BK4" s="8" t="s">
        <v>18</v>
      </c>
      <c r="BL4" s="6" t="s">
        <v>7</v>
      </c>
      <c r="BM4" s="7" t="s">
        <v>8</v>
      </c>
      <c r="BN4" s="7" t="s">
        <v>9</v>
      </c>
      <c r="BO4" s="7" t="s">
        <v>10</v>
      </c>
      <c r="BP4" s="7" t="s">
        <v>11</v>
      </c>
      <c r="BQ4" s="7" t="s">
        <v>12</v>
      </c>
      <c r="BR4" s="7" t="s">
        <v>13</v>
      </c>
      <c r="BS4" s="8" t="s">
        <v>18</v>
      </c>
      <c r="BT4" s="3" t="s">
        <v>7</v>
      </c>
      <c r="BU4" s="4" t="s">
        <v>8</v>
      </c>
      <c r="BV4" s="4" t="s">
        <v>9</v>
      </c>
      <c r="BW4" s="4" t="s">
        <v>10</v>
      </c>
      <c r="BX4" s="4" t="s">
        <v>11</v>
      </c>
      <c r="BY4" s="4" t="s">
        <v>12</v>
      </c>
      <c r="BZ4" s="4" t="s">
        <v>13</v>
      </c>
      <c r="CA4" s="5" t="s">
        <v>18</v>
      </c>
      <c r="CB4" s="3" t="s">
        <v>7</v>
      </c>
      <c r="CC4" s="4" t="s">
        <v>8</v>
      </c>
      <c r="CD4" s="4" t="s">
        <v>9</v>
      </c>
      <c r="CE4" s="4" t="s">
        <v>10</v>
      </c>
      <c r="CF4" s="4" t="s">
        <v>11</v>
      </c>
      <c r="CG4" s="4" t="s">
        <v>12</v>
      </c>
      <c r="CH4" s="4" t="s">
        <v>13</v>
      </c>
      <c r="CI4" s="5" t="s">
        <v>18</v>
      </c>
      <c r="CJ4" s="6" t="s">
        <v>7</v>
      </c>
      <c r="CK4" s="7" t="s">
        <v>8</v>
      </c>
      <c r="CL4" s="7" t="s">
        <v>9</v>
      </c>
      <c r="CM4" s="7" t="s">
        <v>10</v>
      </c>
      <c r="CN4" s="7" t="s">
        <v>11</v>
      </c>
      <c r="CO4" s="7" t="s">
        <v>12</v>
      </c>
      <c r="CP4" s="7" t="s">
        <v>13</v>
      </c>
      <c r="CQ4" s="7" t="s">
        <v>18</v>
      </c>
      <c r="CR4" s="7" t="s">
        <v>19</v>
      </c>
      <c r="CS4" s="6" t="s">
        <v>7</v>
      </c>
      <c r="CT4" s="7" t="s">
        <v>8</v>
      </c>
      <c r="CU4" s="7" t="s">
        <v>9</v>
      </c>
      <c r="CV4" s="7" t="s">
        <v>10</v>
      </c>
      <c r="CW4" s="7" t="s">
        <v>11</v>
      </c>
      <c r="CX4" s="7" t="s">
        <v>12</v>
      </c>
      <c r="CY4" s="7" t="s">
        <v>13</v>
      </c>
      <c r="CZ4" s="7" t="s">
        <v>18</v>
      </c>
      <c r="DA4" s="7" t="s">
        <v>19</v>
      </c>
      <c r="DB4" s="6" t="s">
        <v>7</v>
      </c>
      <c r="DC4" s="7" t="s">
        <v>8</v>
      </c>
      <c r="DD4" s="7" t="s">
        <v>9</v>
      </c>
      <c r="DE4" s="7" t="s">
        <v>10</v>
      </c>
      <c r="DF4" s="7" t="s">
        <v>11</v>
      </c>
      <c r="DG4" s="7" t="s">
        <v>12</v>
      </c>
      <c r="DH4" s="7" t="s">
        <v>13</v>
      </c>
      <c r="DI4" s="7" t="s">
        <v>18</v>
      </c>
      <c r="DJ4" s="7" t="s">
        <v>19</v>
      </c>
    </row>
    <row r="5" spans="1:114" ht="11.25" customHeight="1">
      <c r="A5" s="1"/>
      <c r="B5" s="5" t="s">
        <v>2</v>
      </c>
      <c r="C5" s="19">
        <f>AVERAGE(C8:C1048576)</f>
        <v>3568.3</v>
      </c>
      <c r="D5" s="19">
        <f>AVERAGE(D8:D1048576)</f>
        <v>32.3</v>
      </c>
      <c r="E5" s="19">
        <f>AVERAGE(E8:E1048576)</f>
        <v>24.9</v>
      </c>
      <c r="F5" s="19">
        <f>AVERAGE(F8:F1048576)</f>
        <v>50.5</v>
      </c>
      <c r="G5" s="19">
        <f>AVERAGE(G8:G1048576)</f>
        <v>254.4</v>
      </c>
      <c r="H5" s="19">
        <f aca="true" t="shared" si="0" ref="H5:AM5">AVERAGE(H8:H1048576)</f>
        <v>14.4</v>
      </c>
      <c r="I5" s="19">
        <f t="shared" si="0"/>
        <v>151.2</v>
      </c>
      <c r="J5" s="19">
        <f t="shared" si="0"/>
        <v>4096</v>
      </c>
      <c r="K5" s="29">
        <f t="shared" si="0"/>
        <v>31.3</v>
      </c>
      <c r="L5" s="19">
        <f t="shared" si="0"/>
        <v>1804.9</v>
      </c>
      <c r="M5" s="19">
        <f t="shared" si="0"/>
        <v>64</v>
      </c>
      <c r="N5" s="19">
        <f t="shared" si="0"/>
        <v>41.1</v>
      </c>
      <c r="O5" s="19">
        <f t="shared" si="0"/>
        <v>53.4</v>
      </c>
      <c r="P5" s="19">
        <f t="shared" si="0"/>
        <v>290.5</v>
      </c>
      <c r="Q5" s="19">
        <f t="shared" si="0"/>
        <v>153.4</v>
      </c>
      <c r="R5" s="19">
        <f t="shared" si="0"/>
        <v>184.1</v>
      </c>
      <c r="S5" s="19">
        <f t="shared" si="0"/>
        <v>2591.4</v>
      </c>
      <c r="T5" s="29">
        <f t="shared" si="0"/>
        <v>52.7</v>
      </c>
      <c r="U5" s="19">
        <f t="shared" si="0"/>
        <v>602.7</v>
      </c>
      <c r="V5" s="19">
        <f t="shared" si="0"/>
        <v>74.5</v>
      </c>
      <c r="W5" s="19">
        <f t="shared" si="0"/>
        <v>45.8</v>
      </c>
      <c r="X5" s="19">
        <f t="shared" si="0"/>
        <v>68.2</v>
      </c>
      <c r="Y5" s="19">
        <f t="shared" si="0"/>
        <v>428.4</v>
      </c>
      <c r="Z5" s="19">
        <f t="shared" si="0"/>
        <v>208.7</v>
      </c>
      <c r="AA5" s="19">
        <f t="shared" si="0"/>
        <v>190.9</v>
      </c>
      <c r="AB5" s="19">
        <f t="shared" si="0"/>
        <v>1619.2</v>
      </c>
      <c r="AC5" s="29">
        <f t="shared" si="0"/>
        <v>211.1</v>
      </c>
      <c r="AD5" s="19">
        <f t="shared" si="0"/>
        <v>3601.3</v>
      </c>
      <c r="AE5" s="19">
        <f t="shared" si="0"/>
        <v>51.3</v>
      </c>
      <c r="AF5" s="19">
        <f t="shared" si="0"/>
        <v>24.9</v>
      </c>
      <c r="AG5" s="19">
        <f t="shared" si="0"/>
        <v>52.4</v>
      </c>
      <c r="AH5" s="19">
        <f t="shared" si="0"/>
        <v>270.3</v>
      </c>
      <c r="AI5" s="19">
        <f t="shared" si="0"/>
        <v>33.3</v>
      </c>
      <c r="AJ5" s="19">
        <f t="shared" si="0"/>
        <v>163.1</v>
      </c>
      <c r="AK5" s="19">
        <f t="shared" si="0"/>
        <v>4196.6</v>
      </c>
      <c r="AL5" s="17">
        <f t="shared" si="0"/>
        <v>27</v>
      </c>
      <c r="AM5" s="18">
        <f t="shared" si="0"/>
        <v>0</v>
      </c>
      <c r="AN5" s="19">
        <f aca="true" t="shared" si="1" ref="AN5:BS5">AVERAGE(AN8:AN1048576)</f>
        <v>20.8</v>
      </c>
      <c r="AO5" s="19">
        <f t="shared" si="1"/>
        <v>48.6</v>
      </c>
      <c r="AP5" s="19">
        <f t="shared" si="1"/>
        <v>54.2</v>
      </c>
      <c r="AQ5" s="19">
        <f t="shared" si="1"/>
        <v>237.2</v>
      </c>
      <c r="AR5" s="19">
        <f t="shared" si="1"/>
        <v>88.8</v>
      </c>
      <c r="AS5" s="19">
        <f t="shared" si="1"/>
        <v>109.1</v>
      </c>
      <c r="AT5" s="19">
        <f t="shared" si="1"/>
        <v>558.7</v>
      </c>
      <c r="AU5" s="17">
        <f t="shared" si="1"/>
        <v>8.666666666666666</v>
      </c>
      <c r="AV5" s="10">
        <f t="shared" si="1"/>
        <v>0.8651059520176052</v>
      </c>
      <c r="AW5" s="10">
        <f t="shared" si="1"/>
        <v>0.008824786919408138</v>
      </c>
      <c r="AX5" s="10">
        <f t="shared" si="1"/>
        <v>0.006529251904049886</v>
      </c>
      <c r="AY5" s="10">
        <f t="shared" si="1"/>
        <v>0.013583257148560656</v>
      </c>
      <c r="AZ5" s="10">
        <f t="shared" si="1"/>
        <v>0.06409708144043809</v>
      </c>
      <c r="BA5" s="10">
        <f t="shared" si="1"/>
        <v>0.004025316019943548</v>
      </c>
      <c r="BB5" s="10">
        <f t="shared" si="1"/>
        <v>0.037834354549994426</v>
      </c>
      <c r="BC5" s="10">
        <f t="shared" si="1"/>
        <v>1</v>
      </c>
      <c r="BD5" s="9">
        <f t="shared" si="1"/>
        <v>0.6921436492412992</v>
      </c>
      <c r="BE5" s="10">
        <f t="shared" si="1"/>
        <v>0.025226130675552665</v>
      </c>
      <c r="BF5" s="10">
        <f t="shared" si="1"/>
        <v>0.01620221731863385</v>
      </c>
      <c r="BG5" s="10">
        <f t="shared" si="1"/>
        <v>0.02132429773018819</v>
      </c>
      <c r="BH5" s="10">
        <f t="shared" si="1"/>
        <v>0.11227868374150196</v>
      </c>
      <c r="BI5" s="10">
        <f t="shared" si="1"/>
        <v>0.060807553963151274</v>
      </c>
      <c r="BJ5" s="10">
        <f t="shared" si="1"/>
        <v>0.07201746732967285</v>
      </c>
      <c r="BK5" s="10">
        <f t="shared" si="1"/>
        <v>1</v>
      </c>
      <c r="BL5" s="9">
        <f t="shared" si="1"/>
        <v>0.3745879780076701</v>
      </c>
      <c r="BM5" s="10">
        <f t="shared" si="1"/>
        <v>0.04605589423339852</v>
      </c>
      <c r="BN5" s="10">
        <f t="shared" si="1"/>
        <v>0.028010551732668615</v>
      </c>
      <c r="BO5" s="10">
        <f t="shared" si="1"/>
        <v>0.04127125946002164</v>
      </c>
      <c r="BP5" s="10">
        <f t="shared" si="1"/>
        <v>0.2632044811487792</v>
      </c>
      <c r="BQ5" s="10">
        <f t="shared" si="1"/>
        <v>0.12931795528833862</v>
      </c>
      <c r="BR5" s="10">
        <f t="shared" si="1"/>
        <v>0.11755188012912332</v>
      </c>
      <c r="BS5" s="10">
        <f t="shared" si="1"/>
        <v>1</v>
      </c>
      <c r="BT5" s="13">
        <f aca="true" t="shared" si="2" ref="BT5:CI5">AVERAGE(BT8:BT1048576)</f>
        <v>0.8513979005966418</v>
      </c>
      <c r="BU5" s="14">
        <f t="shared" si="2"/>
        <v>0.013112551819123417</v>
      </c>
      <c r="BV5" s="14">
        <f t="shared" si="2"/>
        <v>0.0062977769889139504</v>
      </c>
      <c r="BW5" s="14">
        <f t="shared" si="2"/>
        <v>0.013676929404889557</v>
      </c>
      <c r="BX5" s="14">
        <f t="shared" si="2"/>
        <v>0.0662614293205834</v>
      </c>
      <c r="BY5" s="14">
        <f t="shared" si="2"/>
        <v>0.008481832732908146</v>
      </c>
      <c r="BZ5" s="14">
        <f t="shared" si="2"/>
        <v>0.04077157913693964</v>
      </c>
      <c r="CA5" s="14">
        <f t="shared" si="2"/>
        <v>1</v>
      </c>
      <c r="CB5" s="13">
        <f t="shared" si="2"/>
        <v>0</v>
      </c>
      <c r="CC5" s="14">
        <f t="shared" si="2"/>
        <v>0.03788178328027987</v>
      </c>
      <c r="CD5" s="14">
        <f t="shared" si="2"/>
        <v>0.08260022853969846</v>
      </c>
      <c r="CE5" s="14">
        <f t="shared" si="2"/>
        <v>0.09829886130804025</v>
      </c>
      <c r="CF5" s="14">
        <f t="shared" si="2"/>
        <v>0.4208018469475797</v>
      </c>
      <c r="CG5" s="14">
        <f t="shared" si="2"/>
        <v>0.1568351522873766</v>
      </c>
      <c r="CH5" s="14">
        <f t="shared" si="2"/>
        <v>0.20358212763702518</v>
      </c>
      <c r="CI5" s="26">
        <f t="shared" si="2"/>
        <v>1</v>
      </c>
      <c r="CJ5" s="28">
        <f aca="true" t="shared" si="3" ref="CJ5:DJ5">AVERAGE(CJ8:CJ1048576)</f>
        <v>1323.1778879304188</v>
      </c>
      <c r="CK5" s="28">
        <f t="shared" si="3"/>
        <v>65.89775425202859</v>
      </c>
      <c r="CL5" s="28">
        <f t="shared" si="3"/>
        <v>41.378797860224765</v>
      </c>
      <c r="CM5" s="28">
        <f t="shared" si="3"/>
        <v>62.088828940058235</v>
      </c>
      <c r="CN5" s="28">
        <f t="shared" si="3"/>
        <v>373.4777039161017</v>
      </c>
      <c r="CO5" s="28">
        <f t="shared" si="3"/>
        <v>163.21529775302844</v>
      </c>
      <c r="CP5" s="28">
        <f t="shared" si="3"/>
        <v>181.53351716441267</v>
      </c>
      <c r="CQ5" s="28">
        <f t="shared" si="3"/>
        <v>2210.769787816273</v>
      </c>
      <c r="CR5" s="29">
        <f t="shared" si="3"/>
        <v>329.9</v>
      </c>
      <c r="CS5" s="14">
        <f t="shared" si="3"/>
        <v>0.5927081210128189</v>
      </c>
      <c r="CT5" s="14">
        <f t="shared" si="3"/>
        <v>0.03026780280005802</v>
      </c>
      <c r="CU5" s="14">
        <f t="shared" si="3"/>
        <v>0.01894627744990341</v>
      </c>
      <c r="CV5" s="14">
        <f t="shared" si="3"/>
        <v>0.02827507195593192</v>
      </c>
      <c r="CW5" s="14">
        <f t="shared" si="3"/>
        <v>0.17093656413744107</v>
      </c>
      <c r="CX5" s="14">
        <f t="shared" si="3"/>
        <v>0.07608785670779819</v>
      </c>
      <c r="CY5" s="14">
        <f t="shared" si="3"/>
        <v>0.08277830593604854</v>
      </c>
      <c r="CZ5" s="14">
        <f t="shared" si="3"/>
        <v>1</v>
      </c>
      <c r="DA5" s="29">
        <f t="shared" si="3"/>
        <v>329.9</v>
      </c>
      <c r="DB5" s="28">
        <f t="shared" si="3"/>
        <v>436544.3</v>
      </c>
      <c r="DC5" s="28">
        <f t="shared" si="3"/>
        <v>21885</v>
      </c>
      <c r="DD5" s="28">
        <f t="shared" si="3"/>
        <v>13900.5</v>
      </c>
      <c r="DE5" s="28">
        <f t="shared" si="3"/>
        <v>20728.1</v>
      </c>
      <c r="DF5" s="28">
        <f t="shared" si="3"/>
        <v>124769</v>
      </c>
      <c r="DG5" s="28">
        <f t="shared" si="3"/>
        <v>54438.2</v>
      </c>
      <c r="DH5" s="28">
        <f t="shared" si="3"/>
        <v>59707.4</v>
      </c>
      <c r="DI5" s="28">
        <f t="shared" si="3"/>
        <v>731972.5</v>
      </c>
      <c r="DJ5" s="29">
        <f t="shared" si="3"/>
        <v>329.9</v>
      </c>
    </row>
    <row r="6" spans="1:114" ht="11.25" customHeight="1">
      <c r="A6" s="1"/>
      <c r="B6" s="5" t="s">
        <v>68</v>
      </c>
      <c r="C6" s="19"/>
      <c r="D6" s="19"/>
      <c r="E6" s="19"/>
      <c r="F6" s="19"/>
      <c r="G6" s="19"/>
      <c r="H6" s="19"/>
      <c r="I6" s="19"/>
      <c r="J6" s="19"/>
      <c r="K6" s="17"/>
      <c r="L6" s="19"/>
      <c r="M6" s="19"/>
      <c r="N6" s="19"/>
      <c r="O6" s="19"/>
      <c r="P6" s="19"/>
      <c r="Q6" s="19"/>
      <c r="R6" s="19"/>
      <c r="S6" s="19"/>
      <c r="T6" s="17"/>
      <c r="U6" s="19"/>
      <c r="V6" s="19"/>
      <c r="W6" s="19"/>
      <c r="X6" s="19"/>
      <c r="Y6" s="19"/>
      <c r="Z6" s="19"/>
      <c r="AA6" s="19"/>
      <c r="AB6" s="19"/>
      <c r="AC6" s="17"/>
      <c r="AD6" s="19"/>
      <c r="AE6" s="19"/>
      <c r="AF6" s="19"/>
      <c r="AG6" s="19"/>
      <c r="AH6" s="19"/>
      <c r="AI6" s="19"/>
      <c r="AJ6" s="19"/>
      <c r="AK6" s="19"/>
      <c r="AL6" s="17"/>
      <c r="AM6" s="18"/>
      <c r="AN6" s="19"/>
      <c r="AO6" s="19"/>
      <c r="AP6" s="19"/>
      <c r="AQ6" s="19"/>
      <c r="AR6" s="19"/>
      <c r="AS6" s="19"/>
      <c r="AT6" s="19"/>
      <c r="AU6" s="17"/>
      <c r="AV6" s="10"/>
      <c r="AW6" s="10"/>
      <c r="AX6" s="10"/>
      <c r="AY6" s="10"/>
      <c r="AZ6" s="10"/>
      <c r="BA6" s="10"/>
      <c r="BB6" s="10"/>
      <c r="BC6" s="10"/>
      <c r="BD6" s="10"/>
      <c r="BE6" s="10"/>
      <c r="BF6" s="10"/>
      <c r="BG6" s="10"/>
      <c r="BH6" s="10"/>
      <c r="BI6" s="10"/>
      <c r="BJ6" s="10"/>
      <c r="BK6" s="10"/>
      <c r="BL6" s="9"/>
      <c r="BM6" s="10"/>
      <c r="BN6" s="10"/>
      <c r="BO6" s="10"/>
      <c r="BP6" s="10"/>
      <c r="BQ6" s="10"/>
      <c r="BR6" s="10"/>
      <c r="BS6" s="10"/>
      <c r="BT6" s="9"/>
      <c r="BU6" s="10"/>
      <c r="BV6" s="10"/>
      <c r="BW6" s="10"/>
      <c r="BX6" s="10"/>
      <c r="BY6" s="10"/>
      <c r="BZ6" s="10"/>
      <c r="CA6" s="10"/>
      <c r="CB6" s="9"/>
      <c r="CC6" s="10"/>
      <c r="CD6" s="10"/>
      <c r="CE6" s="10"/>
      <c r="CF6" s="10"/>
      <c r="CG6" s="10"/>
      <c r="CH6" s="10"/>
      <c r="CI6" s="11"/>
      <c r="CJ6" s="19"/>
      <c r="CK6" s="19"/>
      <c r="CL6" s="19"/>
      <c r="CM6" s="19"/>
      <c r="CN6" s="19"/>
      <c r="CO6" s="19"/>
      <c r="CP6" s="19"/>
      <c r="CQ6" s="19"/>
      <c r="CR6" s="17"/>
      <c r="CS6" s="15"/>
      <c r="CT6" s="15"/>
      <c r="CU6" s="15"/>
      <c r="CV6" s="15"/>
      <c r="CW6" s="15"/>
      <c r="CX6" s="15"/>
      <c r="CY6" s="15"/>
      <c r="CZ6" s="15"/>
      <c r="DA6" s="17"/>
      <c r="DB6" s="64">
        <f>DB5/DI5</f>
        <v>0.5963944000628438</v>
      </c>
      <c r="DC6" s="64">
        <f>DC5/DI5</f>
        <v>0.02989866422577351</v>
      </c>
      <c r="DD6" s="64">
        <f>DD5/DI5</f>
        <v>0.018990467538056416</v>
      </c>
      <c r="DE6" s="64">
        <f>DE5/DI5</f>
        <v>0.028318140367295217</v>
      </c>
      <c r="DF6" s="64">
        <f>DF5/DI5</f>
        <v>0.1704558572897206</v>
      </c>
      <c r="DG6" s="64">
        <f>DG5/DI5</f>
        <v>0.07437191971009839</v>
      </c>
      <c r="DH6" s="64">
        <f>DH5/DI5</f>
        <v>0.08157055080621198</v>
      </c>
      <c r="DI6" s="16"/>
      <c r="DJ6" s="17"/>
    </row>
    <row r="7" spans="1:114" ht="11.25" customHeight="1">
      <c r="A7" s="1"/>
      <c r="B7" s="5"/>
      <c r="C7" s="19"/>
      <c r="D7" s="19"/>
      <c r="E7" s="19"/>
      <c r="F7" s="19"/>
      <c r="G7" s="19"/>
      <c r="H7" s="19"/>
      <c r="I7" s="19"/>
      <c r="J7" s="19"/>
      <c r="K7" s="17"/>
      <c r="L7" s="19"/>
      <c r="M7" s="19"/>
      <c r="N7" s="19"/>
      <c r="O7" s="19"/>
      <c r="P7" s="19"/>
      <c r="Q7" s="19"/>
      <c r="R7" s="19"/>
      <c r="S7" s="19"/>
      <c r="T7" s="17"/>
      <c r="U7" s="19"/>
      <c r="V7" s="19"/>
      <c r="W7" s="19"/>
      <c r="X7" s="19"/>
      <c r="Y7" s="19"/>
      <c r="Z7" s="19"/>
      <c r="AA7" s="19"/>
      <c r="AB7" s="19"/>
      <c r="AC7" s="17"/>
      <c r="AD7" s="19"/>
      <c r="AE7" s="19"/>
      <c r="AF7" s="19"/>
      <c r="AG7" s="19"/>
      <c r="AH7" s="19"/>
      <c r="AI7" s="19"/>
      <c r="AJ7" s="19"/>
      <c r="AK7" s="19"/>
      <c r="AL7" s="17"/>
      <c r="AM7" s="18"/>
      <c r="AN7" s="19"/>
      <c r="AO7" s="19"/>
      <c r="AP7" s="19"/>
      <c r="AQ7" s="19"/>
      <c r="AR7" s="19"/>
      <c r="AS7" s="19"/>
      <c r="AT7" s="19"/>
      <c r="AU7" s="17"/>
      <c r="AV7" s="10"/>
      <c r="AW7" s="10"/>
      <c r="AX7" s="10"/>
      <c r="AY7" s="10"/>
      <c r="AZ7" s="10"/>
      <c r="BA7" s="10"/>
      <c r="BB7" s="10"/>
      <c r="BC7" s="11"/>
      <c r="BD7" s="10"/>
      <c r="BE7" s="10"/>
      <c r="BF7" s="10"/>
      <c r="BG7" s="10"/>
      <c r="BH7" s="10"/>
      <c r="BI7" s="10"/>
      <c r="BJ7" s="10"/>
      <c r="BK7" s="11"/>
      <c r="BL7" s="9"/>
      <c r="BM7" s="10"/>
      <c r="BN7" s="10"/>
      <c r="BO7" s="10"/>
      <c r="BP7" s="10"/>
      <c r="BQ7" s="10"/>
      <c r="BR7" s="10"/>
      <c r="BS7" s="10"/>
      <c r="BT7" s="9"/>
      <c r="BU7" s="10"/>
      <c r="BV7" s="10"/>
      <c r="BW7" s="10"/>
      <c r="BX7" s="10"/>
      <c r="BY7" s="10"/>
      <c r="BZ7" s="10"/>
      <c r="CA7" s="10"/>
      <c r="CB7" s="9"/>
      <c r="CC7" s="10"/>
      <c r="CD7" s="10"/>
      <c r="CE7" s="10"/>
      <c r="CF7" s="10"/>
      <c r="CG7" s="10"/>
      <c r="CH7" s="10"/>
      <c r="CI7" s="11"/>
      <c r="CJ7" s="19"/>
      <c r="CK7" s="19"/>
      <c r="CL7" s="19"/>
      <c r="CM7" s="19"/>
      <c r="CN7" s="19"/>
      <c r="CO7" s="19"/>
      <c r="CP7" s="19"/>
      <c r="CQ7" s="19"/>
      <c r="CR7" s="17"/>
      <c r="CS7" s="10"/>
      <c r="CT7" s="10"/>
      <c r="CU7" s="10"/>
      <c r="CV7" s="10"/>
      <c r="CW7" s="10"/>
      <c r="CX7" s="10"/>
      <c r="CY7" s="10"/>
      <c r="CZ7" s="10"/>
      <c r="DA7" s="17"/>
      <c r="DB7" s="16"/>
      <c r="DC7" s="16"/>
      <c r="DD7" s="16"/>
      <c r="DE7" s="16"/>
      <c r="DF7" s="16"/>
      <c r="DG7" s="16"/>
      <c r="DH7" s="16"/>
      <c r="DI7" s="16"/>
      <c r="DJ7" s="17"/>
    </row>
    <row r="8" spans="1:114" ht="11.25" customHeight="1">
      <c r="A8" s="1">
        <v>62</v>
      </c>
      <c r="B8" s="5" t="s">
        <v>44</v>
      </c>
      <c r="C8" s="35">
        <v>3096</v>
      </c>
      <c r="D8" s="35">
        <v>11</v>
      </c>
      <c r="E8" s="35">
        <v>23</v>
      </c>
      <c r="F8" s="35">
        <v>28</v>
      </c>
      <c r="G8" s="35">
        <v>214</v>
      </c>
      <c r="H8" s="35">
        <v>13</v>
      </c>
      <c r="I8" s="35">
        <v>163</v>
      </c>
      <c r="J8" s="35">
        <f aca="true" t="shared" si="4" ref="J8:J17">SUM(C8:I8)</f>
        <v>3548</v>
      </c>
      <c r="K8" s="35">
        <v>25</v>
      </c>
      <c r="L8" s="35">
        <v>2040</v>
      </c>
      <c r="M8" s="35">
        <v>38</v>
      </c>
      <c r="N8" s="35">
        <v>34</v>
      </c>
      <c r="O8" s="35">
        <v>28</v>
      </c>
      <c r="P8" s="35">
        <v>284</v>
      </c>
      <c r="Q8" s="35">
        <v>122</v>
      </c>
      <c r="R8" s="35">
        <v>185</v>
      </c>
      <c r="S8" s="35">
        <f aca="true" t="shared" si="5" ref="S8:S17">SUM(L8:R8)</f>
        <v>2731</v>
      </c>
      <c r="T8" s="35">
        <v>66</v>
      </c>
      <c r="U8" s="35">
        <v>684</v>
      </c>
      <c r="V8" s="35">
        <v>70</v>
      </c>
      <c r="W8" s="35">
        <v>35</v>
      </c>
      <c r="X8" s="35">
        <v>28</v>
      </c>
      <c r="Y8" s="35">
        <v>365</v>
      </c>
      <c r="Z8" s="35">
        <v>171</v>
      </c>
      <c r="AA8" s="35">
        <v>216</v>
      </c>
      <c r="AB8" s="35">
        <f aca="true" t="shared" si="6" ref="AB8:AB17">SUM(U8:AA8)</f>
        <v>1569</v>
      </c>
      <c r="AC8" s="35">
        <v>238</v>
      </c>
      <c r="AD8" s="35">
        <v>3096</v>
      </c>
      <c r="AE8" s="35">
        <v>37</v>
      </c>
      <c r="AF8" s="35">
        <v>23</v>
      </c>
      <c r="AG8" s="35">
        <v>28</v>
      </c>
      <c r="AH8" s="35">
        <v>220</v>
      </c>
      <c r="AI8" s="35">
        <v>42</v>
      </c>
      <c r="AJ8" s="35">
        <v>174</v>
      </c>
      <c r="AK8" s="35">
        <f aca="true" t="shared" si="7" ref="AK8:AK17">SUM(AD8:AJ8)</f>
        <v>3620</v>
      </c>
      <c r="AL8" s="35">
        <v>12</v>
      </c>
      <c r="AM8" s="35">
        <v>0</v>
      </c>
      <c r="AN8" s="35">
        <v>11</v>
      </c>
      <c r="AO8" s="35">
        <v>11</v>
      </c>
      <c r="AP8" s="35">
        <v>28</v>
      </c>
      <c r="AQ8" s="35">
        <v>186</v>
      </c>
      <c r="AR8" s="35">
        <v>90</v>
      </c>
      <c r="AS8" s="35">
        <v>92</v>
      </c>
      <c r="AT8" s="35">
        <f aca="true" t="shared" si="8" ref="AT8:AT17">SUM(AM8:AS8)</f>
        <v>418</v>
      </c>
      <c r="AU8" s="35">
        <v>9</v>
      </c>
      <c r="AV8" s="10">
        <f aca="true" t="shared" si="9" ref="AV8:AV17">C8/J8</f>
        <v>0.8726042841037204</v>
      </c>
      <c r="AW8" s="10">
        <f aca="true" t="shared" si="10" ref="AW8:AW17">D8/J8</f>
        <v>0.0031003382187147687</v>
      </c>
      <c r="AX8" s="10">
        <f aca="true" t="shared" si="11" ref="AX8:AX17">E8/J8</f>
        <v>0.006482525366403607</v>
      </c>
      <c r="AY8" s="10">
        <f aca="true" t="shared" si="12" ref="AY8:AY17">F8/J8</f>
        <v>0.007891770011273957</v>
      </c>
      <c r="AZ8" s="10">
        <f aca="true" t="shared" si="13" ref="AZ8:AZ17">G8/J8</f>
        <v>0.06031567080045096</v>
      </c>
      <c r="BA8" s="10">
        <f aca="true" t="shared" si="14" ref="BA8:BA17">H8/J8</f>
        <v>0.0036640360766629085</v>
      </c>
      <c r="BB8" s="10">
        <f aca="true" t="shared" si="15" ref="BB8:BB17">I8/J8</f>
        <v>0.04594137542277339</v>
      </c>
      <c r="BC8" s="11">
        <f aca="true" t="shared" si="16" ref="BC8:BC17">SUM(AV8:BB8)</f>
        <v>1</v>
      </c>
      <c r="BD8" s="10">
        <f aca="true" t="shared" si="17" ref="BD8:BD17">L8/S8</f>
        <v>0.74697912852435</v>
      </c>
      <c r="BE8" s="10">
        <f aca="true" t="shared" si="18" ref="BE8:BE17">M8/S8</f>
        <v>0.013914317099963384</v>
      </c>
      <c r="BF8" s="10">
        <f aca="true" t="shared" si="19" ref="BF8:BF17">N8/S8</f>
        <v>0.012449652142072502</v>
      </c>
      <c r="BG8" s="10">
        <f aca="true" t="shared" si="20" ref="BG8:BG17">O8/S8</f>
        <v>0.010252654705236177</v>
      </c>
      <c r="BH8" s="10">
        <f aca="true" t="shared" si="21" ref="BH8:BH17">P8/S8</f>
        <v>0.10399121201025266</v>
      </c>
      <c r="BI8" s="10">
        <f aca="true" t="shared" si="22" ref="BI8:BI17">Q8/S8</f>
        <v>0.04467228121567191</v>
      </c>
      <c r="BJ8" s="10">
        <f aca="true" t="shared" si="23" ref="BJ8:BJ17">R8/S8</f>
        <v>0.06774075430245331</v>
      </c>
      <c r="BK8" s="11">
        <f aca="true" t="shared" si="24" ref="BK8:BK17">SUM(BD8:BJ8)</f>
        <v>0.9999999999999999</v>
      </c>
      <c r="BL8" s="9">
        <f aca="true" t="shared" si="25" ref="BL8:BL17">U8/AB8</f>
        <v>0.4359464627151052</v>
      </c>
      <c r="BM8" s="10">
        <f aca="true" t="shared" si="26" ref="BM8:BM17">V8/AB8</f>
        <v>0.04461440407903123</v>
      </c>
      <c r="BN8" s="10">
        <f aca="true" t="shared" si="27" ref="BN8:BN17">W8/AB8</f>
        <v>0.022307202039515615</v>
      </c>
      <c r="BO8" s="10">
        <f aca="true" t="shared" si="28" ref="BO8:BO17">X8/AB8</f>
        <v>0.017845761631612493</v>
      </c>
      <c r="BP8" s="10">
        <f aca="true" t="shared" si="29" ref="BP8:BP17">Y8/AB8</f>
        <v>0.23263224984066283</v>
      </c>
      <c r="BQ8" s="10">
        <f aca="true" t="shared" si="30" ref="BQ8:BQ17">Z8/AB8</f>
        <v>0.1089866156787763</v>
      </c>
      <c r="BR8" s="10">
        <f aca="true" t="shared" si="31" ref="BR8:BR17">AA8/AB8</f>
        <v>0.13766730401529637</v>
      </c>
      <c r="BS8" s="10">
        <f aca="true" t="shared" si="32" ref="BS8:BS17">SUM(BL8:BR8)</f>
        <v>1</v>
      </c>
      <c r="BT8" s="9">
        <f>AD8/AK8</f>
        <v>0.8552486187845304</v>
      </c>
      <c r="BU8" s="10">
        <f>AE8/AK8</f>
        <v>0.010220994475138122</v>
      </c>
      <c r="BV8" s="10">
        <f>AF8/AK8</f>
        <v>0.006353591160220995</v>
      </c>
      <c r="BW8" s="10">
        <f>AG8/AK8</f>
        <v>0.0077348066298342545</v>
      </c>
      <c r="BX8" s="10">
        <f>AH8/AK8</f>
        <v>0.06077348066298342</v>
      </c>
      <c r="BY8" s="10">
        <f>AI8/AK8</f>
        <v>0.011602209944751382</v>
      </c>
      <c r="BZ8" s="10">
        <f>AJ8/AK8</f>
        <v>0.04806629834254143</v>
      </c>
      <c r="CA8" s="10">
        <f>SUM(BT8:BZ8)</f>
        <v>0.9999999999999999</v>
      </c>
      <c r="CB8" s="9">
        <f aca="true" t="shared" si="33" ref="CB8:CB15">AM8/AT8</f>
        <v>0</v>
      </c>
      <c r="CC8" s="10">
        <f aca="true" t="shared" si="34" ref="CC8:CC15">AN8/AT8</f>
        <v>0.02631578947368421</v>
      </c>
      <c r="CD8" s="10">
        <f aca="true" t="shared" si="35" ref="CD8:CD15">AO8/AT8</f>
        <v>0.02631578947368421</v>
      </c>
      <c r="CE8" s="10">
        <f aca="true" t="shared" si="36" ref="CE8:CE15">AP8/AT8</f>
        <v>0.06698564593301436</v>
      </c>
      <c r="CF8" s="10">
        <f aca="true" t="shared" si="37" ref="CF8:CF15">AQ8/AT8</f>
        <v>0.4449760765550239</v>
      </c>
      <c r="CG8" s="10">
        <f aca="true" t="shared" si="38" ref="CG8:CG15">AR8/AT8</f>
        <v>0.215311004784689</v>
      </c>
      <c r="CH8" s="10">
        <f>AS8/AT8</f>
        <v>0.22009569377990432</v>
      </c>
      <c r="CI8" s="11">
        <f aca="true" t="shared" si="39" ref="CI8:CI15">SUM(CB8:CH8)</f>
        <v>1</v>
      </c>
      <c r="CJ8" s="19">
        <f aca="true" t="shared" si="40" ref="CJ8:CJ17">DB8/DJ8</f>
        <v>1177.097142857143</v>
      </c>
      <c r="CK8" s="19">
        <f aca="true" t="shared" si="41" ref="CK8:CK17">DC8/DJ8</f>
        <v>57.10285714285714</v>
      </c>
      <c r="CL8" s="19">
        <f aca="true" t="shared" si="42" ref="CL8:CL17">DD8/DJ8</f>
        <v>32.925714285714285</v>
      </c>
      <c r="CM8" s="19">
        <f aca="true" t="shared" si="43" ref="CM8:CM17">DE8/DJ8</f>
        <v>28</v>
      </c>
      <c r="CN8" s="19">
        <f aca="true" t="shared" si="44" ref="CN8:CN17">DF8/DJ8</f>
        <v>329.36571428571426</v>
      </c>
      <c r="CO8" s="19">
        <f aca="true" t="shared" si="45" ref="CO8:CO17">DG8/DJ8</f>
        <v>143.96857142857144</v>
      </c>
      <c r="CP8" s="19">
        <f aca="true" t="shared" si="46" ref="CP8:CP17">DH8/DJ8</f>
        <v>201.74</v>
      </c>
      <c r="CQ8" s="19">
        <f aca="true" t="shared" si="47" ref="CQ8:CQ17">DI8/DJ8</f>
        <v>1970.2</v>
      </c>
      <c r="CR8" s="17">
        <f aca="true" t="shared" si="48" ref="CR8:CR17">DJ8</f>
        <v>350</v>
      </c>
      <c r="CS8" s="10">
        <f aca="true" t="shared" si="49" ref="CS8:CS17">DB8/DI8</f>
        <v>0.5974505851472657</v>
      </c>
      <c r="CT8" s="10">
        <f aca="true" t="shared" si="50" ref="CT8:CT17">DC8/DI8</f>
        <v>0.028983279435010223</v>
      </c>
      <c r="CU8" s="10">
        <f aca="true" t="shared" si="51" ref="CU8:CU17">DD8/DI8</f>
        <v>0.016711863915193526</v>
      </c>
      <c r="CV8" s="10">
        <f aca="true" t="shared" si="52" ref="CV8:CV17">DE8/DI8</f>
        <v>0.014211755151761242</v>
      </c>
      <c r="CW8" s="10">
        <f aca="true" t="shared" si="53" ref="CW8:CW17">DF8/DI8</f>
        <v>0.16717374595762577</v>
      </c>
      <c r="CX8" s="10">
        <f aca="true" t="shared" si="54" ref="CX8:CX17">DG8/DI8</f>
        <v>0.0730730745247038</v>
      </c>
      <c r="CY8" s="10">
        <f aca="true" t="shared" si="55" ref="CY8:CY17">DH8/DI8</f>
        <v>0.10239569586843975</v>
      </c>
      <c r="CZ8" s="10">
        <f aca="true" t="shared" si="56" ref="CZ8:CZ17">CS8+CT8+CU8+CV8+CW8+CX8+CY8</f>
        <v>1</v>
      </c>
      <c r="DA8" s="17">
        <f aca="true" t="shared" si="57" ref="DA8:DA17">DJ8</f>
        <v>350</v>
      </c>
      <c r="DB8" s="16">
        <f aca="true" t="shared" si="58" ref="DB8:DB17">(C8*K8)+(L8*T8)+(U8*AC8)+(AD8*AL8)+(AM8*AU8)</f>
        <v>411984</v>
      </c>
      <c r="DC8" s="16">
        <f aca="true" t="shared" si="59" ref="DC8:DC17">(D8*K8)+(M8*T8)+(V8*AC8)+(AE8*AL8)+(AN8*AU8)</f>
        <v>19986</v>
      </c>
      <c r="DD8" s="16">
        <f aca="true" t="shared" si="60" ref="DD8:DD17">(E8*K8)+(N8*T8)+(W8*AC8)+(AF8*AL8)+(AO8*AU8)</f>
        <v>11524</v>
      </c>
      <c r="DE8" s="16">
        <f aca="true" t="shared" si="61" ref="DE8:DE17">(F8*K8)+(O8*T8)+(X8*AC8)+(AG8*AL8)+(AP8*AU8)</f>
        <v>9800</v>
      </c>
      <c r="DF8" s="16">
        <f aca="true" t="shared" si="62" ref="DF8:DF17">(G8*K8)+(P8*T8)+(Y8*AC8)+(AH8*AL8)+(AQ8*AU8)</f>
        <v>115278</v>
      </c>
      <c r="DG8" s="16">
        <f aca="true" t="shared" si="63" ref="DG8:DG17">(H8*K8)+(Q8*T8)+(Z8*AC8)+(AI8*AL8)+(AR8*AU8)</f>
        <v>50389</v>
      </c>
      <c r="DH8" s="16">
        <f aca="true" t="shared" si="64" ref="DH8:DH17">(I8*K8)+(R8*T8)+(AA8*AC8)+(AJ8*AL8)+(AS8*AU8)</f>
        <v>70609</v>
      </c>
      <c r="DI8" s="16">
        <f aca="true" t="shared" si="65" ref="DI8:DI17">DB8+DC8+DD8+DE8+DF8+DG8+DH8</f>
        <v>689570</v>
      </c>
      <c r="DJ8" s="17">
        <f aca="true" t="shared" si="66" ref="DJ8:DJ17">K8+T8+AC8+AL8+AU8</f>
        <v>350</v>
      </c>
    </row>
    <row r="9" spans="1:114" ht="11.25" customHeight="1">
      <c r="A9" s="1">
        <v>63</v>
      </c>
      <c r="B9" s="5" t="s">
        <v>45</v>
      </c>
      <c r="C9" s="35">
        <v>2568</v>
      </c>
      <c r="D9" s="35">
        <v>63</v>
      </c>
      <c r="E9" s="35">
        <v>32</v>
      </c>
      <c r="F9" s="35">
        <v>49</v>
      </c>
      <c r="G9" s="35">
        <v>231</v>
      </c>
      <c r="H9" s="35">
        <v>0</v>
      </c>
      <c r="I9" s="35">
        <v>132</v>
      </c>
      <c r="J9" s="35">
        <f t="shared" si="4"/>
        <v>3075</v>
      </c>
      <c r="K9" s="35">
        <v>34</v>
      </c>
      <c r="L9" s="35">
        <v>1188</v>
      </c>
      <c r="M9" s="35">
        <v>59</v>
      </c>
      <c r="N9" s="35">
        <v>46</v>
      </c>
      <c r="O9" s="35">
        <v>49</v>
      </c>
      <c r="P9" s="35">
        <v>234</v>
      </c>
      <c r="Q9" s="35">
        <v>78</v>
      </c>
      <c r="R9" s="35">
        <v>134</v>
      </c>
      <c r="S9" s="35">
        <f t="shared" si="5"/>
        <v>1788</v>
      </c>
      <c r="T9" s="35">
        <v>52</v>
      </c>
      <c r="U9" s="35">
        <v>480</v>
      </c>
      <c r="V9" s="35">
        <v>53</v>
      </c>
      <c r="W9" s="35">
        <v>51</v>
      </c>
      <c r="X9" s="35">
        <v>49</v>
      </c>
      <c r="Y9" s="35">
        <v>566</v>
      </c>
      <c r="Z9" s="35">
        <v>196</v>
      </c>
      <c r="AA9" s="35">
        <v>144</v>
      </c>
      <c r="AB9" s="35">
        <f t="shared" si="6"/>
        <v>1539</v>
      </c>
      <c r="AC9" s="35">
        <v>224</v>
      </c>
      <c r="AD9" s="35">
        <v>2712</v>
      </c>
      <c r="AE9" s="35">
        <v>79</v>
      </c>
      <c r="AF9" s="35">
        <v>32</v>
      </c>
      <c r="AG9" s="35">
        <v>49</v>
      </c>
      <c r="AH9" s="35">
        <v>292</v>
      </c>
      <c r="AI9" s="35">
        <v>42</v>
      </c>
      <c r="AJ9" s="35">
        <v>132</v>
      </c>
      <c r="AK9" s="35">
        <f t="shared" si="7"/>
        <v>3338</v>
      </c>
      <c r="AL9" s="35">
        <v>34</v>
      </c>
      <c r="AM9" s="35">
        <v>0</v>
      </c>
      <c r="AN9" s="35">
        <v>16</v>
      </c>
      <c r="AO9" s="35">
        <v>54</v>
      </c>
      <c r="AP9" s="35">
        <v>43</v>
      </c>
      <c r="AQ9" s="35">
        <v>385</v>
      </c>
      <c r="AR9" s="35">
        <v>56</v>
      </c>
      <c r="AS9" s="35">
        <v>73</v>
      </c>
      <c r="AT9" s="35">
        <f t="shared" si="8"/>
        <v>627</v>
      </c>
      <c r="AU9" s="35">
        <v>10</v>
      </c>
      <c r="AV9" s="10">
        <f t="shared" si="9"/>
        <v>0.8351219512195122</v>
      </c>
      <c r="AW9" s="10">
        <f t="shared" si="10"/>
        <v>0.02048780487804878</v>
      </c>
      <c r="AX9" s="10">
        <f t="shared" si="11"/>
        <v>0.01040650406504065</v>
      </c>
      <c r="AY9" s="10">
        <f t="shared" si="12"/>
        <v>0.015934959349593495</v>
      </c>
      <c r="AZ9" s="10">
        <f t="shared" si="13"/>
        <v>0.07512195121951219</v>
      </c>
      <c r="BA9" s="10">
        <f t="shared" si="14"/>
        <v>0</v>
      </c>
      <c r="BB9" s="10">
        <f t="shared" si="15"/>
        <v>0.042926829268292686</v>
      </c>
      <c r="BC9" s="11">
        <f t="shared" si="16"/>
        <v>1</v>
      </c>
      <c r="BD9" s="10">
        <f t="shared" si="17"/>
        <v>0.6644295302013423</v>
      </c>
      <c r="BE9" s="10">
        <f t="shared" si="18"/>
        <v>0.032997762863534674</v>
      </c>
      <c r="BF9" s="10">
        <f t="shared" si="19"/>
        <v>0.025727069351230425</v>
      </c>
      <c r="BG9" s="10">
        <f t="shared" si="20"/>
        <v>0.027404921700223715</v>
      </c>
      <c r="BH9" s="10">
        <f t="shared" si="21"/>
        <v>0.13087248322147652</v>
      </c>
      <c r="BI9" s="10">
        <f t="shared" si="22"/>
        <v>0.0436241610738255</v>
      </c>
      <c r="BJ9" s="10">
        <f t="shared" si="23"/>
        <v>0.07494407158836688</v>
      </c>
      <c r="BK9" s="11">
        <f t="shared" si="24"/>
        <v>1</v>
      </c>
      <c r="BL9" s="10">
        <f t="shared" si="25"/>
        <v>0.31189083820662766</v>
      </c>
      <c r="BM9" s="10">
        <f t="shared" si="26"/>
        <v>0.03443794671864847</v>
      </c>
      <c r="BN9" s="10">
        <f t="shared" si="27"/>
        <v>0.03313840155945419</v>
      </c>
      <c r="BO9" s="10">
        <f t="shared" si="28"/>
        <v>0.03183885640025991</v>
      </c>
      <c r="BP9" s="10">
        <f t="shared" si="29"/>
        <v>0.3677712800519818</v>
      </c>
      <c r="BQ9" s="10">
        <f t="shared" si="30"/>
        <v>0.12735542560103963</v>
      </c>
      <c r="BR9" s="10">
        <f t="shared" si="31"/>
        <v>0.0935672514619883</v>
      </c>
      <c r="BS9" s="11">
        <f t="shared" si="32"/>
        <v>1</v>
      </c>
      <c r="BT9" s="10">
        <f>AD9/AK9</f>
        <v>0.8124625524266027</v>
      </c>
      <c r="BU9" s="10">
        <f>AE9/AK9</f>
        <v>0.02366686638705812</v>
      </c>
      <c r="BV9" s="10">
        <f>AF9/AK9</f>
        <v>0.009586578789694428</v>
      </c>
      <c r="BW9" s="10">
        <f>AG9/AK9</f>
        <v>0.014679448771719592</v>
      </c>
      <c r="BX9" s="10">
        <f>AH9/AK9</f>
        <v>0.08747753145596165</v>
      </c>
      <c r="BY9" s="10">
        <f>AI9/AK9</f>
        <v>0.012582384661473937</v>
      </c>
      <c r="BZ9" s="10">
        <f>AJ9/AK9</f>
        <v>0.039544637507489516</v>
      </c>
      <c r="CA9" s="11">
        <f>SUM(BT9:BZ9)</f>
        <v>0.9999999999999999</v>
      </c>
      <c r="CB9" s="10">
        <f t="shared" si="33"/>
        <v>0</v>
      </c>
      <c r="CC9" s="10">
        <f t="shared" si="34"/>
        <v>0.025518341307814992</v>
      </c>
      <c r="CD9" s="10">
        <f t="shared" si="35"/>
        <v>0.0861244019138756</v>
      </c>
      <c r="CE9" s="10">
        <f t="shared" si="36"/>
        <v>0.0685805422647528</v>
      </c>
      <c r="CF9" s="10">
        <f t="shared" si="37"/>
        <v>0.6140350877192983</v>
      </c>
      <c r="CG9" s="10">
        <f t="shared" si="38"/>
        <v>0.08931419457735247</v>
      </c>
      <c r="CH9" s="10">
        <f>AS9/AT9</f>
        <v>0.11642743221690591</v>
      </c>
      <c r="CI9" s="11">
        <f t="shared" si="39"/>
        <v>1</v>
      </c>
      <c r="CJ9" s="19">
        <f t="shared" si="40"/>
        <v>985.3559322033898</v>
      </c>
      <c r="CK9" s="19">
        <f t="shared" si="41"/>
        <v>56.293785310734464</v>
      </c>
      <c r="CL9" s="19">
        <f t="shared" si="42"/>
        <v>46.70056497175141</v>
      </c>
      <c r="CM9" s="19">
        <f t="shared" si="43"/>
        <v>48.83050847457627</v>
      </c>
      <c r="CN9" s="19">
        <f t="shared" si="44"/>
        <v>453.6271186440678</v>
      </c>
      <c r="CO9" s="19">
        <f t="shared" si="45"/>
        <v>141.09604519774012</v>
      </c>
      <c r="CP9" s="19">
        <f t="shared" si="46"/>
        <v>138.22033898305085</v>
      </c>
      <c r="CQ9" s="19">
        <f t="shared" si="47"/>
        <v>1870.1242937853108</v>
      </c>
      <c r="CR9" s="17">
        <f t="shared" si="48"/>
        <v>354</v>
      </c>
      <c r="CS9" s="10">
        <f t="shared" si="49"/>
        <v>0.526893284835595</v>
      </c>
      <c r="CT9" s="10">
        <f t="shared" si="50"/>
        <v>0.030101627735550373</v>
      </c>
      <c r="CU9" s="10">
        <f t="shared" si="51"/>
        <v>0.02497190434183655</v>
      </c>
      <c r="CV9" s="10">
        <f t="shared" si="52"/>
        <v>0.026110835860935554</v>
      </c>
      <c r="CW9" s="10">
        <f t="shared" si="53"/>
        <v>0.2425652242214784</v>
      </c>
      <c r="CX9" s="10">
        <f t="shared" si="54"/>
        <v>0.07544741580365666</v>
      </c>
      <c r="CY9" s="10">
        <f t="shared" si="55"/>
        <v>0.0739097072009474</v>
      </c>
      <c r="CZ9" s="10">
        <f t="shared" si="56"/>
        <v>0.9999999999999999</v>
      </c>
      <c r="DA9" s="17">
        <f t="shared" si="57"/>
        <v>354</v>
      </c>
      <c r="DB9" s="16">
        <f t="shared" si="58"/>
        <v>348816</v>
      </c>
      <c r="DC9" s="16">
        <f t="shared" si="59"/>
        <v>19928</v>
      </c>
      <c r="DD9" s="16">
        <f t="shared" si="60"/>
        <v>16532</v>
      </c>
      <c r="DE9" s="16">
        <f t="shared" si="61"/>
        <v>17286</v>
      </c>
      <c r="DF9" s="16">
        <f t="shared" si="62"/>
        <v>160584</v>
      </c>
      <c r="DG9" s="16">
        <f t="shared" si="63"/>
        <v>49948</v>
      </c>
      <c r="DH9" s="16">
        <f t="shared" si="64"/>
        <v>48930</v>
      </c>
      <c r="DI9" s="16">
        <f t="shared" si="65"/>
        <v>662024</v>
      </c>
      <c r="DJ9" s="17">
        <f t="shared" si="66"/>
        <v>354</v>
      </c>
    </row>
    <row r="10" spans="1:114" ht="11.25" customHeight="1">
      <c r="A10" s="1">
        <v>65</v>
      </c>
      <c r="B10" s="5" t="s">
        <v>46</v>
      </c>
      <c r="C10" s="35">
        <v>3600</v>
      </c>
      <c r="D10" s="35">
        <v>10</v>
      </c>
      <c r="E10" s="35">
        <v>28</v>
      </c>
      <c r="F10" s="35">
        <v>70</v>
      </c>
      <c r="G10" s="35">
        <v>378</v>
      </c>
      <c r="H10" s="35">
        <v>8</v>
      </c>
      <c r="I10" s="35">
        <v>151</v>
      </c>
      <c r="J10" s="35">
        <f t="shared" si="4"/>
        <v>4245</v>
      </c>
      <c r="K10" s="35">
        <v>35</v>
      </c>
      <c r="L10" s="35">
        <v>1676</v>
      </c>
      <c r="M10" s="35">
        <v>70</v>
      </c>
      <c r="N10" s="35">
        <v>61</v>
      </c>
      <c r="O10" s="35">
        <v>70</v>
      </c>
      <c r="P10" s="35">
        <v>336</v>
      </c>
      <c r="Q10" s="35">
        <v>159</v>
      </c>
      <c r="R10" s="35">
        <v>160</v>
      </c>
      <c r="S10" s="35">
        <f t="shared" si="5"/>
        <v>2532</v>
      </c>
      <c r="T10" s="35">
        <v>64</v>
      </c>
      <c r="U10" s="35">
        <v>672</v>
      </c>
      <c r="V10" s="35">
        <v>83</v>
      </c>
      <c r="W10" s="35">
        <v>85</v>
      </c>
      <c r="X10" s="35">
        <v>217</v>
      </c>
      <c r="Y10" s="35">
        <v>336</v>
      </c>
      <c r="Z10" s="35">
        <v>246</v>
      </c>
      <c r="AA10" s="35">
        <v>194</v>
      </c>
      <c r="AB10" s="35">
        <f t="shared" si="6"/>
        <v>1833</v>
      </c>
      <c r="AC10" s="35">
        <v>224</v>
      </c>
      <c r="AD10" s="35">
        <v>3729</v>
      </c>
      <c r="AE10" s="35">
        <v>29</v>
      </c>
      <c r="AF10" s="35">
        <v>28</v>
      </c>
      <c r="AG10" s="35">
        <v>70</v>
      </c>
      <c r="AH10" s="35">
        <v>351</v>
      </c>
      <c r="AI10" s="35">
        <v>8</v>
      </c>
      <c r="AJ10" s="35">
        <v>152</v>
      </c>
      <c r="AK10" s="35">
        <f t="shared" si="7"/>
        <v>4367</v>
      </c>
      <c r="AL10" s="35">
        <v>35</v>
      </c>
      <c r="AM10" s="35">
        <v>0</v>
      </c>
      <c r="AN10" s="35">
        <v>14</v>
      </c>
      <c r="AO10" s="35">
        <v>75</v>
      </c>
      <c r="AP10" s="35">
        <v>70</v>
      </c>
      <c r="AQ10" s="35">
        <v>354</v>
      </c>
      <c r="AR10" s="35">
        <v>77</v>
      </c>
      <c r="AS10" s="35">
        <v>98</v>
      </c>
      <c r="AT10" s="35">
        <f t="shared" si="8"/>
        <v>688</v>
      </c>
      <c r="AU10" s="35">
        <v>7</v>
      </c>
      <c r="AV10" s="10">
        <f t="shared" si="9"/>
        <v>0.8480565371024735</v>
      </c>
      <c r="AW10" s="10">
        <f t="shared" si="10"/>
        <v>0.002355712603062426</v>
      </c>
      <c r="AX10" s="10">
        <f t="shared" si="11"/>
        <v>0.006595995288574794</v>
      </c>
      <c r="AY10" s="10">
        <f t="shared" si="12"/>
        <v>0.016489988221436984</v>
      </c>
      <c r="AZ10" s="10">
        <f t="shared" si="13"/>
        <v>0.08904593639575972</v>
      </c>
      <c r="BA10" s="10">
        <f t="shared" si="14"/>
        <v>0.001884570082449941</v>
      </c>
      <c r="BB10" s="10">
        <f t="shared" si="15"/>
        <v>0.035571260306242636</v>
      </c>
      <c r="BC10" s="11">
        <f t="shared" si="16"/>
        <v>1</v>
      </c>
      <c r="BD10" s="10">
        <f t="shared" si="17"/>
        <v>0.6619273301737757</v>
      </c>
      <c r="BE10" s="10">
        <f t="shared" si="18"/>
        <v>0.02764612954186414</v>
      </c>
      <c r="BF10" s="10">
        <f t="shared" si="19"/>
        <v>0.024091627172195894</v>
      </c>
      <c r="BG10" s="10">
        <f t="shared" si="20"/>
        <v>0.02764612954186414</v>
      </c>
      <c r="BH10" s="10">
        <f t="shared" si="21"/>
        <v>0.13270142180094788</v>
      </c>
      <c r="BI10" s="10">
        <f t="shared" si="22"/>
        <v>0.06279620853080568</v>
      </c>
      <c r="BJ10" s="10">
        <f t="shared" si="23"/>
        <v>0.0631911532385466</v>
      </c>
      <c r="BK10" s="11">
        <f t="shared" si="24"/>
        <v>1.0000000000000002</v>
      </c>
      <c r="BL10" s="10">
        <f t="shared" si="25"/>
        <v>0.36661211129296234</v>
      </c>
      <c r="BM10" s="10">
        <f t="shared" si="26"/>
        <v>0.045280960174577195</v>
      </c>
      <c r="BN10" s="10">
        <f t="shared" si="27"/>
        <v>0.0463720676486634</v>
      </c>
      <c r="BO10" s="10">
        <f t="shared" si="28"/>
        <v>0.11838516093835243</v>
      </c>
      <c r="BP10" s="10">
        <f t="shared" si="29"/>
        <v>0.18330605564648117</v>
      </c>
      <c r="BQ10" s="10">
        <f t="shared" si="30"/>
        <v>0.1342062193126023</v>
      </c>
      <c r="BR10" s="10">
        <f t="shared" si="31"/>
        <v>0.10583742498636116</v>
      </c>
      <c r="BS10" s="11">
        <f t="shared" si="32"/>
        <v>1</v>
      </c>
      <c r="BT10" s="10">
        <f>AD10/AK10</f>
        <v>0.853904282115869</v>
      </c>
      <c r="BU10" s="10">
        <f>AE10/AK10</f>
        <v>0.006640714449278681</v>
      </c>
      <c r="BV10" s="10">
        <f>AF10/AK10</f>
        <v>0.006411724295855278</v>
      </c>
      <c r="BW10" s="10">
        <f>AG10/AK10</f>
        <v>0.016029310739638196</v>
      </c>
      <c r="BX10" s="10">
        <f>AH10/AK10</f>
        <v>0.08037554385161438</v>
      </c>
      <c r="BY10" s="10">
        <f>AI10/AK10</f>
        <v>0.0018319212273872224</v>
      </c>
      <c r="BZ10" s="10">
        <f>AJ10/AK10</f>
        <v>0.03480650332035722</v>
      </c>
      <c r="CA10" s="11">
        <f>SUM(BT10:BZ10)</f>
        <v>0.9999999999999999</v>
      </c>
      <c r="CB10" s="10">
        <f t="shared" si="33"/>
        <v>0</v>
      </c>
      <c r="CC10" s="10">
        <f t="shared" si="34"/>
        <v>0.020348837209302327</v>
      </c>
      <c r="CD10" s="10">
        <f t="shared" si="35"/>
        <v>0.10901162790697674</v>
      </c>
      <c r="CE10" s="10">
        <f t="shared" si="36"/>
        <v>0.10174418604651163</v>
      </c>
      <c r="CF10" s="10">
        <f t="shared" si="37"/>
        <v>0.5145348837209303</v>
      </c>
      <c r="CG10" s="10">
        <f t="shared" si="38"/>
        <v>0.1119186046511628</v>
      </c>
      <c r="CH10" s="10">
        <f>AS10/AT10</f>
        <v>0.14244186046511628</v>
      </c>
      <c r="CI10" s="11">
        <f t="shared" si="39"/>
        <v>1</v>
      </c>
      <c r="CJ10" s="19">
        <f t="shared" si="40"/>
        <v>1409.0602739726028</v>
      </c>
      <c r="CK10" s="19">
        <f t="shared" si="41"/>
        <v>67.21917808219177</v>
      </c>
      <c r="CL10" s="19">
        <f t="shared" si="42"/>
        <v>69.66849315068494</v>
      </c>
      <c r="CM10" s="19">
        <f t="shared" si="43"/>
        <v>160.21369863013697</v>
      </c>
      <c r="CN10" s="19">
        <f t="shared" si="44"/>
        <v>341.8109589041096</v>
      </c>
      <c r="CO10" s="19">
        <f t="shared" si="45"/>
        <v>181.86027397260273</v>
      </c>
      <c r="CP10" s="19">
        <f t="shared" si="46"/>
        <v>178.04657534246576</v>
      </c>
      <c r="CQ10" s="19">
        <f t="shared" si="47"/>
        <v>2407.8794520547945</v>
      </c>
      <c r="CR10" s="17">
        <f t="shared" si="48"/>
        <v>365</v>
      </c>
      <c r="CS10" s="10">
        <f t="shared" si="49"/>
        <v>0.585187216399128</v>
      </c>
      <c r="CT10" s="10">
        <f t="shared" si="50"/>
        <v>0.027916338596115947</v>
      </c>
      <c r="CU10" s="10">
        <f t="shared" si="51"/>
        <v>0.028933546939499996</v>
      </c>
      <c r="CV10" s="10">
        <f t="shared" si="52"/>
        <v>0.06653725895348149</v>
      </c>
      <c r="CW10" s="10">
        <f t="shared" si="53"/>
        <v>0.14195517911514252</v>
      </c>
      <c r="CX10" s="10">
        <f t="shared" si="54"/>
        <v>0.07552715058779623</v>
      </c>
      <c r="CY10" s="10">
        <f t="shared" si="55"/>
        <v>0.07394330940883583</v>
      </c>
      <c r="CZ10" s="10">
        <f t="shared" si="56"/>
        <v>1</v>
      </c>
      <c r="DA10" s="17">
        <f t="shared" si="57"/>
        <v>365</v>
      </c>
      <c r="DB10" s="16">
        <f t="shared" si="58"/>
        <v>514307</v>
      </c>
      <c r="DC10" s="16">
        <f t="shared" si="59"/>
        <v>24535</v>
      </c>
      <c r="DD10" s="16">
        <f t="shared" si="60"/>
        <v>25429</v>
      </c>
      <c r="DE10" s="16">
        <f t="shared" si="61"/>
        <v>58478</v>
      </c>
      <c r="DF10" s="16">
        <f t="shared" si="62"/>
        <v>124761</v>
      </c>
      <c r="DG10" s="16">
        <f t="shared" si="63"/>
        <v>66379</v>
      </c>
      <c r="DH10" s="16">
        <f t="shared" si="64"/>
        <v>64987</v>
      </c>
      <c r="DI10" s="16">
        <f t="shared" si="65"/>
        <v>878876</v>
      </c>
      <c r="DJ10" s="17">
        <f t="shared" si="66"/>
        <v>365</v>
      </c>
    </row>
    <row r="11" spans="1:114" ht="11.25" customHeight="1">
      <c r="A11" s="1">
        <v>66</v>
      </c>
      <c r="B11" s="5" t="s">
        <v>47</v>
      </c>
      <c r="C11" s="35">
        <v>2616</v>
      </c>
      <c r="D11" s="35">
        <v>78</v>
      </c>
      <c r="E11" s="35">
        <v>37</v>
      </c>
      <c r="F11" s="35">
        <v>50</v>
      </c>
      <c r="G11" s="35">
        <v>197</v>
      </c>
      <c r="H11" s="35">
        <v>0</v>
      </c>
      <c r="I11" s="35">
        <v>10</v>
      </c>
      <c r="J11" s="35">
        <f t="shared" si="4"/>
        <v>2988</v>
      </c>
      <c r="K11" s="35">
        <v>34</v>
      </c>
      <c r="L11" s="35">
        <v>1188</v>
      </c>
      <c r="M11" s="35">
        <v>79</v>
      </c>
      <c r="N11" s="35">
        <v>45</v>
      </c>
      <c r="O11" s="35">
        <v>50</v>
      </c>
      <c r="P11" s="35">
        <v>204</v>
      </c>
      <c r="Q11" s="35">
        <v>223</v>
      </c>
      <c r="R11" s="35">
        <v>168</v>
      </c>
      <c r="S11" s="35">
        <f t="shared" si="5"/>
        <v>1957</v>
      </c>
      <c r="T11" s="35">
        <v>52</v>
      </c>
      <c r="U11" s="35">
        <v>528</v>
      </c>
      <c r="V11" s="35">
        <v>78</v>
      </c>
      <c r="W11" s="35">
        <v>44</v>
      </c>
      <c r="X11" s="35">
        <v>50</v>
      </c>
      <c r="Y11" s="35">
        <v>519</v>
      </c>
      <c r="Z11" s="35">
        <v>293</v>
      </c>
      <c r="AA11" s="35">
        <v>129</v>
      </c>
      <c r="AB11" s="35">
        <f t="shared" si="6"/>
        <v>1641</v>
      </c>
      <c r="AC11" s="35">
        <v>224</v>
      </c>
      <c r="AD11" s="35">
        <v>2712</v>
      </c>
      <c r="AE11" s="35">
        <v>98</v>
      </c>
      <c r="AF11" s="35">
        <v>37</v>
      </c>
      <c r="AG11" s="35">
        <v>50</v>
      </c>
      <c r="AH11" s="35">
        <v>204</v>
      </c>
      <c r="AI11" s="35">
        <v>10</v>
      </c>
      <c r="AJ11" s="35">
        <v>109</v>
      </c>
      <c r="AK11" s="35">
        <f t="shared" si="7"/>
        <v>3220</v>
      </c>
      <c r="AL11" s="35">
        <v>34</v>
      </c>
      <c r="AM11" s="35">
        <v>0</v>
      </c>
      <c r="AN11" s="35">
        <v>31</v>
      </c>
      <c r="AO11" s="35">
        <v>57</v>
      </c>
      <c r="AP11" s="35">
        <v>40</v>
      </c>
      <c r="AQ11" s="35">
        <v>225</v>
      </c>
      <c r="AR11" s="35">
        <v>43</v>
      </c>
      <c r="AS11" s="35">
        <v>80</v>
      </c>
      <c r="AT11" s="35">
        <f t="shared" si="8"/>
        <v>476</v>
      </c>
      <c r="AU11" s="35">
        <v>10</v>
      </c>
      <c r="AV11" s="10">
        <f t="shared" si="9"/>
        <v>0.8755020080321285</v>
      </c>
      <c r="AW11" s="10">
        <f t="shared" si="10"/>
        <v>0.02610441767068273</v>
      </c>
      <c r="AX11" s="10">
        <f t="shared" si="11"/>
        <v>0.012382864792503346</v>
      </c>
      <c r="AY11" s="10">
        <f t="shared" si="12"/>
        <v>0.01673360107095047</v>
      </c>
      <c r="AZ11" s="10">
        <f t="shared" si="13"/>
        <v>0.06593038821954485</v>
      </c>
      <c r="BA11" s="10">
        <f t="shared" si="14"/>
        <v>0</v>
      </c>
      <c r="BB11" s="10">
        <f t="shared" si="15"/>
        <v>0.0033467202141900937</v>
      </c>
      <c r="BC11" s="11">
        <f t="shared" si="16"/>
        <v>1</v>
      </c>
      <c r="BD11" s="10">
        <f t="shared" si="17"/>
        <v>0.6070516096065406</v>
      </c>
      <c r="BE11" s="10">
        <f t="shared" si="18"/>
        <v>0.0403679100664282</v>
      </c>
      <c r="BF11" s="10">
        <f t="shared" si="19"/>
        <v>0.022994379151762903</v>
      </c>
      <c r="BG11" s="10">
        <f t="shared" si="20"/>
        <v>0.025549310168625446</v>
      </c>
      <c r="BH11" s="10">
        <f t="shared" si="21"/>
        <v>0.10424118548799183</v>
      </c>
      <c r="BI11" s="10">
        <f t="shared" si="22"/>
        <v>0.1139499233520695</v>
      </c>
      <c r="BJ11" s="10">
        <f t="shared" si="23"/>
        <v>0.0858456821665815</v>
      </c>
      <c r="BK11" s="11">
        <f t="shared" si="24"/>
        <v>1</v>
      </c>
      <c r="BL11" s="10">
        <f t="shared" si="25"/>
        <v>0.3217550274223035</v>
      </c>
      <c r="BM11" s="10">
        <f t="shared" si="26"/>
        <v>0.04753199268738574</v>
      </c>
      <c r="BN11" s="10">
        <f t="shared" si="27"/>
        <v>0.02681291895185862</v>
      </c>
      <c r="BO11" s="10">
        <f t="shared" si="28"/>
        <v>0.030469226081657527</v>
      </c>
      <c r="BP11" s="10">
        <f t="shared" si="29"/>
        <v>0.3162705667276051</v>
      </c>
      <c r="BQ11" s="10">
        <f t="shared" si="30"/>
        <v>0.1785496648385131</v>
      </c>
      <c r="BR11" s="10">
        <f t="shared" si="31"/>
        <v>0.07861060329067641</v>
      </c>
      <c r="BS11" s="11">
        <f t="shared" si="32"/>
        <v>0.9999999999999999</v>
      </c>
      <c r="BT11" s="10">
        <f>AD11/AK11</f>
        <v>0.8422360248447205</v>
      </c>
      <c r="BU11" s="10">
        <f>AE11/AK11</f>
        <v>0.030434782608695653</v>
      </c>
      <c r="BV11" s="10">
        <f>AF11/AK11</f>
        <v>0.011490683229813664</v>
      </c>
      <c r="BW11" s="10">
        <f>AG11/AK11</f>
        <v>0.015527950310559006</v>
      </c>
      <c r="BX11" s="10">
        <f>AH11/AK11</f>
        <v>0.06335403726708075</v>
      </c>
      <c r="BY11" s="10">
        <f>AI11/AK11</f>
        <v>0.003105590062111801</v>
      </c>
      <c r="BZ11" s="10">
        <f>AJ11/AK11</f>
        <v>0.033850931677018636</v>
      </c>
      <c r="CA11" s="11">
        <f>SUM(BT11:BZ11)</f>
        <v>1</v>
      </c>
      <c r="CB11" s="10">
        <f t="shared" si="33"/>
        <v>0</v>
      </c>
      <c r="CC11" s="10">
        <f t="shared" si="34"/>
        <v>0.06512605042016807</v>
      </c>
      <c r="CD11" s="10">
        <f t="shared" si="35"/>
        <v>0.11974789915966387</v>
      </c>
      <c r="CE11" s="10">
        <f t="shared" si="36"/>
        <v>0.08403361344537816</v>
      </c>
      <c r="CF11" s="10">
        <f t="shared" si="37"/>
        <v>0.4726890756302521</v>
      </c>
      <c r="CG11" s="10">
        <f t="shared" si="38"/>
        <v>0.09033613445378151</v>
      </c>
      <c r="CH11" s="10">
        <f>AS11/AT11</f>
        <v>0.16806722689075632</v>
      </c>
      <c r="CI11" s="11">
        <f t="shared" si="39"/>
        <v>1</v>
      </c>
      <c r="CJ11" s="19">
        <f t="shared" si="40"/>
        <v>1020.3389830508474</v>
      </c>
      <c r="CK11" s="19">
        <f t="shared" si="41"/>
        <v>78.74011299435028</v>
      </c>
      <c r="CL11" s="19">
        <f t="shared" si="42"/>
        <v>43.16949152542373</v>
      </c>
      <c r="CM11" s="19">
        <f t="shared" si="43"/>
        <v>49.717514124293785</v>
      </c>
      <c r="CN11" s="19">
        <f t="shared" si="44"/>
        <v>403.2429378531073</v>
      </c>
      <c r="CO11" s="19">
        <f t="shared" si="45"/>
        <v>220.33333333333334</v>
      </c>
      <c r="CP11" s="19">
        <f t="shared" si="46"/>
        <v>119.99435028248588</v>
      </c>
      <c r="CQ11" s="19">
        <f t="shared" si="47"/>
        <v>1935.5367231638418</v>
      </c>
      <c r="CR11" s="17">
        <f t="shared" si="48"/>
        <v>354</v>
      </c>
      <c r="CS11" s="10">
        <f t="shared" si="49"/>
        <v>0.5271607460813217</v>
      </c>
      <c r="CT11" s="10">
        <f t="shared" si="50"/>
        <v>0.0406812808313144</v>
      </c>
      <c r="CU11" s="10">
        <f t="shared" si="51"/>
        <v>0.022303628243673195</v>
      </c>
      <c r="CV11" s="10">
        <f t="shared" si="52"/>
        <v>0.02568668087217957</v>
      </c>
      <c r="CW11" s="10">
        <f t="shared" si="53"/>
        <v>0.20833649551942554</v>
      </c>
      <c r="CX11" s="10">
        <f t="shared" si="54"/>
        <v>0.11383578037887854</v>
      </c>
      <c r="CY11" s="10">
        <f t="shared" si="55"/>
        <v>0.06199538807320704</v>
      </c>
      <c r="CZ11" s="10">
        <f t="shared" si="56"/>
        <v>1</v>
      </c>
      <c r="DA11" s="17">
        <f t="shared" si="57"/>
        <v>354</v>
      </c>
      <c r="DB11" s="16">
        <f t="shared" si="58"/>
        <v>361200</v>
      </c>
      <c r="DC11" s="16">
        <f t="shared" si="59"/>
        <v>27874</v>
      </c>
      <c r="DD11" s="16">
        <f t="shared" si="60"/>
        <v>15282</v>
      </c>
      <c r="DE11" s="16">
        <f t="shared" si="61"/>
        <v>17600</v>
      </c>
      <c r="DF11" s="16">
        <f t="shared" si="62"/>
        <v>142748</v>
      </c>
      <c r="DG11" s="16">
        <f t="shared" si="63"/>
        <v>77998</v>
      </c>
      <c r="DH11" s="16">
        <f t="shared" si="64"/>
        <v>42478</v>
      </c>
      <c r="DI11" s="16">
        <f t="shared" si="65"/>
        <v>685180</v>
      </c>
      <c r="DJ11" s="17">
        <f t="shared" si="66"/>
        <v>354</v>
      </c>
    </row>
    <row r="12" spans="1:114" ht="11.25" customHeight="1">
      <c r="A12" s="1">
        <v>67</v>
      </c>
      <c r="B12" s="5" t="s">
        <v>48</v>
      </c>
      <c r="C12" s="35">
        <v>6960</v>
      </c>
      <c r="D12" s="35">
        <v>51</v>
      </c>
      <c r="E12" s="35">
        <v>34</v>
      </c>
      <c r="F12" s="35">
        <v>72</v>
      </c>
      <c r="G12" s="35">
        <v>380</v>
      </c>
      <c r="H12" s="35">
        <v>19</v>
      </c>
      <c r="I12" s="35">
        <v>161</v>
      </c>
      <c r="J12" s="35">
        <f t="shared" si="4"/>
        <v>7677</v>
      </c>
      <c r="K12" s="35">
        <v>49</v>
      </c>
      <c r="L12" s="35">
        <v>2388</v>
      </c>
      <c r="M12" s="35">
        <v>65</v>
      </c>
      <c r="N12" s="35">
        <v>56</v>
      </c>
      <c r="O12" s="35">
        <v>79</v>
      </c>
      <c r="P12" s="35">
        <v>426</v>
      </c>
      <c r="Q12" s="35">
        <v>223</v>
      </c>
      <c r="R12" s="35">
        <v>183</v>
      </c>
      <c r="S12" s="35">
        <f t="shared" si="5"/>
        <v>3420</v>
      </c>
      <c r="T12" s="35">
        <v>43</v>
      </c>
      <c r="U12" s="35">
        <v>672</v>
      </c>
      <c r="V12" s="35">
        <v>82</v>
      </c>
      <c r="W12" s="35">
        <v>49</v>
      </c>
      <c r="X12" s="35">
        <v>80</v>
      </c>
      <c r="Y12" s="35">
        <v>603</v>
      </c>
      <c r="Z12" s="35">
        <v>240</v>
      </c>
      <c r="AA12" s="35">
        <v>191</v>
      </c>
      <c r="AB12" s="35">
        <f t="shared" si="6"/>
        <v>1917</v>
      </c>
      <c r="AC12" s="35">
        <v>216</v>
      </c>
      <c r="AD12" s="35">
        <v>6960</v>
      </c>
      <c r="AE12" s="35">
        <v>51</v>
      </c>
      <c r="AF12" s="35">
        <v>34</v>
      </c>
      <c r="AG12" s="35">
        <v>78</v>
      </c>
      <c r="AH12" s="35">
        <v>388</v>
      </c>
      <c r="AI12" s="35">
        <v>76</v>
      </c>
      <c r="AJ12" s="35">
        <v>161</v>
      </c>
      <c r="AK12" s="35">
        <f t="shared" si="7"/>
        <v>7748</v>
      </c>
      <c r="AL12" s="35">
        <v>25</v>
      </c>
      <c r="AM12" s="35">
        <v>0</v>
      </c>
      <c r="AN12" s="35">
        <v>48</v>
      </c>
      <c r="AO12" s="35">
        <v>48</v>
      </c>
      <c r="AP12" s="35">
        <v>109</v>
      </c>
      <c r="AQ12" s="35">
        <v>258</v>
      </c>
      <c r="AR12" s="35">
        <v>117</v>
      </c>
      <c r="AS12" s="35">
        <v>123</v>
      </c>
      <c r="AT12" s="35">
        <f t="shared" si="8"/>
        <v>703</v>
      </c>
      <c r="AU12" s="35">
        <v>7</v>
      </c>
      <c r="AV12" s="10">
        <f t="shared" si="9"/>
        <v>0.9066041422430637</v>
      </c>
      <c r="AW12" s="10">
        <f t="shared" si="10"/>
        <v>0.006643220007815553</v>
      </c>
      <c r="AX12" s="10">
        <f t="shared" si="11"/>
        <v>0.004428813338543702</v>
      </c>
      <c r="AY12" s="10">
        <f t="shared" si="12"/>
        <v>0.009378663540445486</v>
      </c>
      <c r="AZ12" s="10">
        <f t="shared" si="13"/>
        <v>0.04949850201901784</v>
      </c>
      <c r="BA12" s="10">
        <f t="shared" si="14"/>
        <v>0.0024749251009508924</v>
      </c>
      <c r="BB12" s="10">
        <f t="shared" si="15"/>
        <v>0.020971733750162824</v>
      </c>
      <c r="BC12" s="11">
        <f t="shared" si="16"/>
        <v>1.0000000000000002</v>
      </c>
      <c r="BD12" s="10">
        <f t="shared" si="17"/>
        <v>0.6982456140350877</v>
      </c>
      <c r="BE12" s="10">
        <f t="shared" si="18"/>
        <v>0.019005847953216373</v>
      </c>
      <c r="BF12" s="10">
        <f t="shared" si="19"/>
        <v>0.016374269005847954</v>
      </c>
      <c r="BG12" s="10">
        <f t="shared" si="20"/>
        <v>0.023099415204678363</v>
      </c>
      <c r="BH12" s="10">
        <f t="shared" si="21"/>
        <v>0.12456140350877193</v>
      </c>
      <c r="BI12" s="10">
        <f t="shared" si="22"/>
        <v>0.0652046783625731</v>
      </c>
      <c r="BJ12" s="10">
        <f t="shared" si="23"/>
        <v>0.05350877192982456</v>
      </c>
      <c r="BK12" s="11">
        <f t="shared" si="24"/>
        <v>1</v>
      </c>
      <c r="BL12" s="10">
        <f t="shared" si="25"/>
        <v>0.350547730829421</v>
      </c>
      <c r="BM12" s="10">
        <f t="shared" si="26"/>
        <v>0.04277516953573292</v>
      </c>
      <c r="BN12" s="10">
        <f t="shared" si="27"/>
        <v>0.02556077203964528</v>
      </c>
      <c r="BO12" s="10">
        <f t="shared" si="28"/>
        <v>0.041731872717788214</v>
      </c>
      <c r="BP12" s="10">
        <f t="shared" si="29"/>
        <v>0.3145539906103286</v>
      </c>
      <c r="BQ12" s="10">
        <f t="shared" si="30"/>
        <v>0.12519561815336464</v>
      </c>
      <c r="BR12" s="10">
        <f t="shared" si="31"/>
        <v>0.09963484611371935</v>
      </c>
      <c r="BS12" s="11">
        <f t="shared" si="32"/>
        <v>1</v>
      </c>
      <c r="BT12" s="10">
        <f aca="true" t="shared" si="67" ref="BT12:BT17">AD12/AK12</f>
        <v>0.8982963345379453</v>
      </c>
      <c r="BU12" s="10">
        <f aca="true" t="shared" si="68" ref="BU12:BU17">AE12/AK12</f>
        <v>0.006582343830665978</v>
      </c>
      <c r="BV12" s="10">
        <f aca="true" t="shared" si="69" ref="BV12:BV17">AF12/AK12</f>
        <v>0.0043882292204439855</v>
      </c>
      <c r="BW12" s="10">
        <f aca="true" t="shared" si="70" ref="BW12:BW17">AG12/AK12</f>
        <v>0.010067114093959731</v>
      </c>
      <c r="BX12" s="10">
        <f aca="true" t="shared" si="71" ref="BX12:BX17">AH12/AK12</f>
        <v>0.05007743933918431</v>
      </c>
      <c r="BY12" s="10">
        <f aca="true" t="shared" si="72" ref="BY12:BY17">AI12/AK12</f>
        <v>0.00980898296334538</v>
      </c>
      <c r="BZ12" s="10">
        <f aca="true" t="shared" si="73" ref="BZ12:BZ17">AJ12/AK12</f>
        <v>0.020779556014455344</v>
      </c>
      <c r="CA12" s="11">
        <f aca="true" t="shared" si="74" ref="CA12:CA17">SUM(BT12:BZ12)</f>
        <v>1.0000000000000002</v>
      </c>
      <c r="CB12" s="10">
        <f t="shared" si="33"/>
        <v>0</v>
      </c>
      <c r="CC12" s="10">
        <f t="shared" si="34"/>
        <v>0.06827880512091039</v>
      </c>
      <c r="CD12" s="10">
        <f t="shared" si="35"/>
        <v>0.06827880512091039</v>
      </c>
      <c r="CE12" s="10">
        <f t="shared" si="36"/>
        <v>0.155049786628734</v>
      </c>
      <c r="CF12" s="10">
        <f t="shared" si="37"/>
        <v>0.3669985775248933</v>
      </c>
      <c r="CG12" s="10">
        <f t="shared" si="38"/>
        <v>0.16642958748221906</v>
      </c>
      <c r="CH12" s="10">
        <f aca="true" t="shared" si="75" ref="CH12:CH17">AS12/AT12</f>
        <v>0.17496443812233287</v>
      </c>
      <c r="CI12" s="11">
        <f t="shared" si="39"/>
        <v>1</v>
      </c>
      <c r="CJ12" s="19">
        <f t="shared" si="40"/>
        <v>2243.752941176471</v>
      </c>
      <c r="CK12" s="19">
        <f t="shared" si="41"/>
        <v>72.40294117647059</v>
      </c>
      <c r="CL12" s="19">
        <f t="shared" si="42"/>
        <v>46.6</v>
      </c>
      <c r="CM12" s="19">
        <f t="shared" si="43"/>
        <v>79.17058823529412</v>
      </c>
      <c r="CN12" s="19">
        <f t="shared" si="44"/>
        <v>525.564705882353</v>
      </c>
      <c r="CO12" s="19">
        <f t="shared" si="45"/>
        <v>191.40882352941176</v>
      </c>
      <c r="CP12" s="19">
        <f t="shared" si="46"/>
        <v>182.05882352941177</v>
      </c>
      <c r="CQ12" s="19">
        <f t="shared" si="47"/>
        <v>3340.958823529412</v>
      </c>
      <c r="CR12" s="17">
        <f t="shared" si="48"/>
        <v>340</v>
      </c>
      <c r="CS12" s="10">
        <f t="shared" si="49"/>
        <v>0.6715895225569272</v>
      </c>
      <c r="CT12" s="10">
        <f t="shared" si="50"/>
        <v>0.021671306053387282</v>
      </c>
      <c r="CU12" s="10">
        <f t="shared" si="51"/>
        <v>0.013948091689071296</v>
      </c>
      <c r="CV12" s="10">
        <f t="shared" si="52"/>
        <v>0.02369696617561355</v>
      </c>
      <c r="CW12" s="10">
        <f t="shared" si="53"/>
        <v>0.15730954305121989</v>
      </c>
      <c r="CX12" s="10">
        <f t="shared" si="54"/>
        <v>0.05729158413488203</v>
      </c>
      <c r="CY12" s="10">
        <f t="shared" si="55"/>
        <v>0.05449298633889884</v>
      </c>
      <c r="CZ12" s="10">
        <f t="shared" si="56"/>
        <v>1</v>
      </c>
      <c r="DA12" s="17">
        <f t="shared" si="57"/>
        <v>340</v>
      </c>
      <c r="DB12" s="16">
        <f t="shared" si="58"/>
        <v>762876</v>
      </c>
      <c r="DC12" s="16">
        <f t="shared" si="59"/>
        <v>24617</v>
      </c>
      <c r="DD12" s="16">
        <f t="shared" si="60"/>
        <v>15844</v>
      </c>
      <c r="DE12" s="16">
        <f t="shared" si="61"/>
        <v>26918</v>
      </c>
      <c r="DF12" s="16">
        <f t="shared" si="62"/>
        <v>178692</v>
      </c>
      <c r="DG12" s="16">
        <f t="shared" si="63"/>
        <v>65079</v>
      </c>
      <c r="DH12" s="16">
        <f t="shared" si="64"/>
        <v>61900</v>
      </c>
      <c r="DI12" s="16">
        <f t="shared" si="65"/>
        <v>1135926</v>
      </c>
      <c r="DJ12" s="17">
        <f t="shared" si="66"/>
        <v>340</v>
      </c>
    </row>
    <row r="13" spans="1:114" ht="11.25" customHeight="1">
      <c r="A13" s="1">
        <v>68</v>
      </c>
      <c r="B13" s="5" t="s">
        <v>49</v>
      </c>
      <c r="C13" s="35">
        <v>3763</v>
      </c>
      <c r="D13" s="35">
        <v>19</v>
      </c>
      <c r="E13" s="35">
        <v>16</v>
      </c>
      <c r="F13" s="35">
        <v>39</v>
      </c>
      <c r="G13" s="35">
        <v>220</v>
      </c>
      <c r="H13" s="35">
        <v>18</v>
      </c>
      <c r="I13" s="35">
        <v>216</v>
      </c>
      <c r="J13" s="35">
        <f t="shared" si="4"/>
        <v>4291</v>
      </c>
      <c r="K13" s="35">
        <v>34</v>
      </c>
      <c r="L13" s="35">
        <v>1865</v>
      </c>
      <c r="M13" s="35">
        <v>122</v>
      </c>
      <c r="N13" s="35">
        <v>26</v>
      </c>
      <c r="O13" s="35">
        <v>48</v>
      </c>
      <c r="P13" s="35">
        <v>306</v>
      </c>
      <c r="Q13" s="35">
        <v>178</v>
      </c>
      <c r="R13" s="35">
        <v>282</v>
      </c>
      <c r="S13" s="35">
        <f t="shared" si="5"/>
        <v>2827</v>
      </c>
      <c r="T13" s="35">
        <v>51</v>
      </c>
      <c r="U13" s="35">
        <v>373</v>
      </c>
      <c r="V13" s="35">
        <v>126</v>
      </c>
      <c r="W13" s="35">
        <v>71</v>
      </c>
      <c r="X13" s="35">
        <v>48</v>
      </c>
      <c r="Y13" s="35">
        <v>512</v>
      </c>
      <c r="Z13" s="35">
        <v>234</v>
      </c>
      <c r="AA13" s="35">
        <v>301</v>
      </c>
      <c r="AB13" s="35">
        <f t="shared" si="6"/>
        <v>1665</v>
      </c>
      <c r="AC13" s="35">
        <v>223</v>
      </c>
      <c r="AD13" s="35">
        <v>3724</v>
      </c>
      <c r="AE13" s="35">
        <v>123</v>
      </c>
      <c r="AF13" s="35">
        <v>16</v>
      </c>
      <c r="AG13" s="35">
        <v>39</v>
      </c>
      <c r="AH13" s="35">
        <v>328</v>
      </c>
      <c r="AI13" s="35">
        <v>51</v>
      </c>
      <c r="AJ13" s="35">
        <v>226</v>
      </c>
      <c r="AK13" s="35">
        <f t="shared" si="7"/>
        <v>4507</v>
      </c>
      <c r="AL13" s="35">
        <v>34</v>
      </c>
      <c r="AM13" s="35">
        <v>0</v>
      </c>
      <c r="AN13" s="35">
        <v>14</v>
      </c>
      <c r="AO13" s="35">
        <v>54</v>
      </c>
      <c r="AP13" s="35">
        <v>39</v>
      </c>
      <c r="AQ13" s="35">
        <v>185</v>
      </c>
      <c r="AR13" s="35">
        <v>160</v>
      </c>
      <c r="AS13" s="35">
        <v>112</v>
      </c>
      <c r="AT13" s="35">
        <f t="shared" si="8"/>
        <v>564</v>
      </c>
      <c r="AU13" s="35">
        <v>10</v>
      </c>
      <c r="AV13" s="10">
        <f t="shared" si="9"/>
        <v>0.8769517594966209</v>
      </c>
      <c r="AW13" s="10">
        <f t="shared" si="10"/>
        <v>0.004427872290841296</v>
      </c>
      <c r="AX13" s="10">
        <f t="shared" si="11"/>
        <v>0.0037287345607084597</v>
      </c>
      <c r="AY13" s="10">
        <f t="shared" si="12"/>
        <v>0.00908879049172687</v>
      </c>
      <c r="AZ13" s="10">
        <f t="shared" si="13"/>
        <v>0.05127010020974132</v>
      </c>
      <c r="BA13" s="10">
        <f t="shared" si="14"/>
        <v>0.004194826380797017</v>
      </c>
      <c r="BB13" s="10">
        <f t="shared" si="15"/>
        <v>0.050337916569564205</v>
      </c>
      <c r="BC13" s="11">
        <f t="shared" si="16"/>
        <v>1</v>
      </c>
      <c r="BD13" s="10">
        <f t="shared" si="17"/>
        <v>0.6597099398655819</v>
      </c>
      <c r="BE13" s="10">
        <f t="shared" si="18"/>
        <v>0.04315528829147506</v>
      </c>
      <c r="BF13" s="10">
        <f t="shared" si="19"/>
        <v>0.00919702865228157</v>
      </c>
      <c r="BG13" s="10">
        <f t="shared" si="20"/>
        <v>0.016979129819596747</v>
      </c>
      <c r="BH13" s="12">
        <f t="shared" si="21"/>
        <v>0.10824195259992925</v>
      </c>
      <c r="BI13" s="10">
        <f t="shared" si="22"/>
        <v>0.0629642730810046</v>
      </c>
      <c r="BJ13" s="10">
        <f t="shared" si="23"/>
        <v>0.09975238769013088</v>
      </c>
      <c r="BK13" s="11">
        <f t="shared" si="24"/>
        <v>1</v>
      </c>
      <c r="BL13" s="10">
        <f t="shared" si="25"/>
        <v>0.22402402402402402</v>
      </c>
      <c r="BM13" s="10">
        <f t="shared" si="26"/>
        <v>0.07567567567567568</v>
      </c>
      <c r="BN13" s="10">
        <f t="shared" si="27"/>
        <v>0.04264264264264264</v>
      </c>
      <c r="BO13" s="10">
        <f t="shared" si="28"/>
        <v>0.02882882882882883</v>
      </c>
      <c r="BP13" s="10">
        <f t="shared" si="29"/>
        <v>0.3075075075075075</v>
      </c>
      <c r="BQ13" s="10">
        <f t="shared" si="30"/>
        <v>0.14054054054054055</v>
      </c>
      <c r="BR13" s="10">
        <f t="shared" si="31"/>
        <v>0.18078078078078078</v>
      </c>
      <c r="BS13" s="11">
        <f t="shared" si="32"/>
        <v>0.9999999999999999</v>
      </c>
      <c r="BT13" s="10">
        <f t="shared" si="67"/>
        <v>0.8262702462835589</v>
      </c>
      <c r="BU13" s="10">
        <f t="shared" si="68"/>
        <v>0.02729088085200799</v>
      </c>
      <c r="BV13" s="10">
        <f t="shared" si="69"/>
        <v>0.0035500332815620148</v>
      </c>
      <c r="BW13" s="10">
        <f t="shared" si="70"/>
        <v>0.00865320612380741</v>
      </c>
      <c r="BX13" s="10">
        <f t="shared" si="71"/>
        <v>0.0727756822720213</v>
      </c>
      <c r="BY13" s="10">
        <f t="shared" si="72"/>
        <v>0.011315731084978922</v>
      </c>
      <c r="BZ13" s="10">
        <f t="shared" si="73"/>
        <v>0.05014422010206346</v>
      </c>
      <c r="CA13" s="11">
        <f t="shared" si="74"/>
        <v>1</v>
      </c>
      <c r="CB13" s="10">
        <f t="shared" si="33"/>
        <v>0</v>
      </c>
      <c r="CC13" s="10">
        <f t="shared" si="34"/>
        <v>0.024822695035460994</v>
      </c>
      <c r="CD13" s="10">
        <f t="shared" si="35"/>
        <v>0.09574468085106383</v>
      </c>
      <c r="CE13" s="10">
        <f t="shared" si="36"/>
        <v>0.06914893617021277</v>
      </c>
      <c r="CF13" s="10">
        <f t="shared" si="37"/>
        <v>0.3280141843971631</v>
      </c>
      <c r="CG13" s="10">
        <f t="shared" si="38"/>
        <v>0.28368794326241137</v>
      </c>
      <c r="CH13" s="10">
        <f t="shared" si="75"/>
        <v>0.19858156028368795</v>
      </c>
      <c r="CI13" s="11">
        <f t="shared" si="39"/>
        <v>1</v>
      </c>
      <c r="CJ13" s="19">
        <f t="shared" si="40"/>
        <v>1229.6931818181818</v>
      </c>
      <c r="CK13" s="19">
        <f t="shared" si="41"/>
        <v>111.61363636363636</v>
      </c>
      <c r="CL13" s="19">
        <f t="shared" si="42"/>
        <v>53.37215909090909</v>
      </c>
      <c r="CM13" s="19">
        <f t="shared" si="43"/>
        <v>46.00568181818182</v>
      </c>
      <c r="CN13" s="19">
        <f t="shared" si="44"/>
        <v>426.8863636363636</v>
      </c>
      <c r="CO13" s="19">
        <f t="shared" si="45"/>
        <v>185.2443181818182</v>
      </c>
      <c r="CP13" s="19">
        <f t="shared" si="46"/>
        <v>277.42329545454544</v>
      </c>
      <c r="CQ13" s="19">
        <f t="shared" si="47"/>
        <v>2330.2386363636365</v>
      </c>
      <c r="CR13" s="17">
        <f t="shared" si="48"/>
        <v>352</v>
      </c>
      <c r="CS13" s="10">
        <f t="shared" si="49"/>
        <v>0.5277112664036555</v>
      </c>
      <c r="CT13" s="10">
        <f t="shared" si="50"/>
        <v>0.04789794256343234</v>
      </c>
      <c r="CU13" s="10">
        <f t="shared" si="51"/>
        <v>0.022904160225493877</v>
      </c>
      <c r="CV13" s="10">
        <f t="shared" si="52"/>
        <v>0.019742905769502734</v>
      </c>
      <c r="CW13" s="10">
        <f t="shared" si="53"/>
        <v>0.18319426902238847</v>
      </c>
      <c r="CX13" s="10">
        <f t="shared" si="54"/>
        <v>0.07949585733025782</v>
      </c>
      <c r="CY13" s="10">
        <f t="shared" si="55"/>
        <v>0.11905359868526925</v>
      </c>
      <c r="CZ13" s="10">
        <f t="shared" si="56"/>
        <v>1</v>
      </c>
      <c r="DA13" s="17">
        <f t="shared" si="57"/>
        <v>352</v>
      </c>
      <c r="DB13" s="16">
        <f t="shared" si="58"/>
        <v>432852</v>
      </c>
      <c r="DC13" s="16">
        <f t="shared" si="59"/>
        <v>39288</v>
      </c>
      <c r="DD13" s="16">
        <f t="shared" si="60"/>
        <v>18787</v>
      </c>
      <c r="DE13" s="16">
        <f t="shared" si="61"/>
        <v>16194</v>
      </c>
      <c r="DF13" s="16">
        <f t="shared" si="62"/>
        <v>150264</v>
      </c>
      <c r="DG13" s="16">
        <f t="shared" si="63"/>
        <v>65206</v>
      </c>
      <c r="DH13" s="16">
        <f t="shared" si="64"/>
        <v>97653</v>
      </c>
      <c r="DI13" s="16">
        <f t="shared" si="65"/>
        <v>820244</v>
      </c>
      <c r="DJ13" s="17">
        <f t="shared" si="66"/>
        <v>352</v>
      </c>
    </row>
    <row r="14" spans="1:114" ht="11.25" customHeight="1">
      <c r="A14" s="4">
        <v>69</v>
      </c>
      <c r="B14" s="5" t="s">
        <v>50</v>
      </c>
      <c r="C14" s="20">
        <v>1920</v>
      </c>
      <c r="D14" s="20">
        <v>24</v>
      </c>
      <c r="E14" s="20">
        <v>16</v>
      </c>
      <c r="F14" s="20">
        <v>72</v>
      </c>
      <c r="G14" s="20">
        <v>190</v>
      </c>
      <c r="H14" s="20">
        <v>17</v>
      </c>
      <c r="I14" s="20">
        <v>156</v>
      </c>
      <c r="J14" s="20">
        <f t="shared" si="4"/>
        <v>2395</v>
      </c>
      <c r="K14" s="20">
        <v>26</v>
      </c>
      <c r="L14" s="20">
        <v>1608</v>
      </c>
      <c r="M14" s="20">
        <v>23</v>
      </c>
      <c r="N14" s="20">
        <v>17</v>
      </c>
      <c r="O14" s="20">
        <v>72</v>
      </c>
      <c r="P14" s="20">
        <v>195</v>
      </c>
      <c r="Q14" s="20">
        <v>146</v>
      </c>
      <c r="R14" s="20">
        <v>174</v>
      </c>
      <c r="S14" s="20">
        <f t="shared" si="5"/>
        <v>2235</v>
      </c>
      <c r="T14" s="20">
        <v>39</v>
      </c>
      <c r="U14" s="20">
        <v>432</v>
      </c>
      <c r="V14" s="20">
        <v>67</v>
      </c>
      <c r="W14" s="20">
        <v>40</v>
      </c>
      <c r="X14" s="20">
        <v>72</v>
      </c>
      <c r="Y14" s="20">
        <v>292</v>
      </c>
      <c r="Z14" s="20">
        <v>189</v>
      </c>
      <c r="AA14" s="20">
        <v>174</v>
      </c>
      <c r="AB14" s="20">
        <f t="shared" si="6"/>
        <v>1266</v>
      </c>
      <c r="AC14" s="20">
        <v>167</v>
      </c>
      <c r="AD14" s="20">
        <v>1920</v>
      </c>
      <c r="AE14" s="20">
        <v>23</v>
      </c>
      <c r="AF14" s="20">
        <v>16</v>
      </c>
      <c r="AG14" s="20">
        <v>72</v>
      </c>
      <c r="AH14" s="20">
        <v>190</v>
      </c>
      <c r="AI14" s="20">
        <v>22</v>
      </c>
      <c r="AJ14" s="20">
        <v>167</v>
      </c>
      <c r="AK14" s="20">
        <f t="shared" si="7"/>
        <v>2410</v>
      </c>
      <c r="AL14" s="20">
        <v>26</v>
      </c>
      <c r="AM14" s="20">
        <v>0</v>
      </c>
      <c r="AN14" s="20">
        <v>23</v>
      </c>
      <c r="AO14" s="20">
        <v>72</v>
      </c>
      <c r="AP14" s="20">
        <v>72</v>
      </c>
      <c r="AQ14" s="20">
        <v>284</v>
      </c>
      <c r="AR14" s="20">
        <v>52</v>
      </c>
      <c r="AS14" s="20">
        <v>117</v>
      </c>
      <c r="AT14" s="20">
        <f t="shared" si="8"/>
        <v>620</v>
      </c>
      <c r="AU14" s="20">
        <v>10</v>
      </c>
      <c r="AV14" s="10">
        <f t="shared" si="9"/>
        <v>0.8016701461377871</v>
      </c>
      <c r="AW14" s="10">
        <f t="shared" si="10"/>
        <v>0.010020876826722338</v>
      </c>
      <c r="AX14" s="10">
        <f t="shared" si="11"/>
        <v>0.006680584551148226</v>
      </c>
      <c r="AY14" s="10">
        <f t="shared" si="12"/>
        <v>0.030062630480167014</v>
      </c>
      <c r="AZ14" s="10">
        <f t="shared" si="13"/>
        <v>0.07933194154488518</v>
      </c>
      <c r="BA14" s="10">
        <f t="shared" si="14"/>
        <v>0.007098121085594989</v>
      </c>
      <c r="BB14" s="10">
        <f t="shared" si="15"/>
        <v>0.0651356993736952</v>
      </c>
      <c r="BC14" s="11">
        <f t="shared" si="16"/>
        <v>1</v>
      </c>
      <c r="BD14" s="10">
        <f t="shared" si="17"/>
        <v>0.7194630872483222</v>
      </c>
      <c r="BE14" s="10">
        <f t="shared" si="18"/>
        <v>0.01029082774049217</v>
      </c>
      <c r="BF14" s="10">
        <f t="shared" si="19"/>
        <v>0.007606263982102908</v>
      </c>
      <c r="BG14" s="10">
        <f t="shared" si="20"/>
        <v>0.032214765100671144</v>
      </c>
      <c r="BH14" s="10">
        <f t="shared" si="21"/>
        <v>0.087248322147651</v>
      </c>
      <c r="BI14" s="10">
        <f t="shared" si="22"/>
        <v>0.06532438478747203</v>
      </c>
      <c r="BJ14" s="10">
        <f t="shared" si="23"/>
        <v>0.07785234899328859</v>
      </c>
      <c r="BK14" s="11">
        <f t="shared" si="24"/>
        <v>1</v>
      </c>
      <c r="BL14" s="10">
        <f t="shared" si="25"/>
        <v>0.3412322274881517</v>
      </c>
      <c r="BM14" s="10">
        <f t="shared" si="26"/>
        <v>0.05292259083728278</v>
      </c>
      <c r="BN14" s="10">
        <f t="shared" si="27"/>
        <v>0.0315955766192733</v>
      </c>
      <c r="BO14" s="10">
        <f t="shared" si="28"/>
        <v>0.05687203791469194</v>
      </c>
      <c r="BP14" s="10">
        <f t="shared" si="29"/>
        <v>0.23064770932069512</v>
      </c>
      <c r="BQ14" s="10">
        <f t="shared" si="30"/>
        <v>0.14928909952606634</v>
      </c>
      <c r="BR14" s="10">
        <f t="shared" si="31"/>
        <v>0.13744075829383887</v>
      </c>
      <c r="BS14" s="11">
        <f t="shared" si="32"/>
        <v>1</v>
      </c>
      <c r="BT14" s="10">
        <f t="shared" si="67"/>
        <v>0.7966804979253111</v>
      </c>
      <c r="BU14" s="10">
        <f t="shared" si="68"/>
        <v>0.009543568464730291</v>
      </c>
      <c r="BV14" s="10">
        <f t="shared" si="69"/>
        <v>0.006639004149377593</v>
      </c>
      <c r="BW14" s="10">
        <f t="shared" si="70"/>
        <v>0.02987551867219917</v>
      </c>
      <c r="BX14" s="10">
        <f t="shared" si="71"/>
        <v>0.07883817427385892</v>
      </c>
      <c r="BY14" s="10">
        <f t="shared" si="72"/>
        <v>0.009128630705394191</v>
      </c>
      <c r="BZ14" s="10">
        <f t="shared" si="73"/>
        <v>0.06929460580912863</v>
      </c>
      <c r="CA14" s="11">
        <f t="shared" si="74"/>
        <v>0.9999999999999998</v>
      </c>
      <c r="CB14" s="10">
        <f t="shared" si="33"/>
        <v>0</v>
      </c>
      <c r="CC14" s="10">
        <f t="shared" si="34"/>
        <v>0.037096774193548385</v>
      </c>
      <c r="CD14" s="10">
        <f t="shared" si="35"/>
        <v>0.11612903225806452</v>
      </c>
      <c r="CE14" s="10">
        <f t="shared" si="36"/>
        <v>0.11612903225806452</v>
      </c>
      <c r="CF14" s="10">
        <f t="shared" si="37"/>
        <v>0.45806451612903226</v>
      </c>
      <c r="CG14" s="10">
        <f t="shared" si="38"/>
        <v>0.08387096774193549</v>
      </c>
      <c r="CH14" s="10">
        <f t="shared" si="75"/>
        <v>0.18870967741935485</v>
      </c>
      <c r="CI14" s="11">
        <f t="shared" si="39"/>
        <v>1</v>
      </c>
      <c r="CJ14" s="19">
        <f t="shared" si="40"/>
        <v>875.7313432835821</v>
      </c>
      <c r="CK14" s="19">
        <f t="shared" si="41"/>
        <v>50.514925373134325</v>
      </c>
      <c r="CL14" s="19">
        <f t="shared" si="42"/>
        <v>33.190298507462686</v>
      </c>
      <c r="CM14" s="19">
        <f t="shared" si="43"/>
        <v>72</v>
      </c>
      <c r="CN14" s="19">
        <f t="shared" si="44"/>
        <v>257.79477611940297</v>
      </c>
      <c r="CO14" s="19">
        <f t="shared" si="45"/>
        <v>144.74253731343285</v>
      </c>
      <c r="CP14" s="19">
        <f t="shared" si="46"/>
        <v>169.44776119402985</v>
      </c>
      <c r="CQ14" s="19">
        <f t="shared" si="47"/>
        <v>1603.4216417910447</v>
      </c>
      <c r="CR14" s="5">
        <f t="shared" si="48"/>
        <v>268</v>
      </c>
      <c r="CS14" s="10">
        <f t="shared" si="49"/>
        <v>0.5461641033517408</v>
      </c>
      <c r="CT14" s="10">
        <f t="shared" si="50"/>
        <v>0.031504455257762666</v>
      </c>
      <c r="CU14" s="10">
        <f t="shared" si="51"/>
        <v>0.02069966978267092</v>
      </c>
      <c r="CV14" s="10">
        <f t="shared" si="52"/>
        <v>0.044903971683689495</v>
      </c>
      <c r="CW14" s="10">
        <f t="shared" si="53"/>
        <v>0.16077790732039923</v>
      </c>
      <c r="CX14" s="10">
        <f t="shared" si="54"/>
        <v>0.09027103884649665</v>
      </c>
      <c r="CY14" s="10">
        <f t="shared" si="55"/>
        <v>0.10567885375724023</v>
      </c>
      <c r="CZ14" s="10">
        <f t="shared" si="56"/>
        <v>1</v>
      </c>
      <c r="DA14" s="5">
        <f t="shared" si="57"/>
        <v>268</v>
      </c>
      <c r="DB14" s="4">
        <f t="shared" si="58"/>
        <v>234696</v>
      </c>
      <c r="DC14" s="4">
        <f t="shared" si="59"/>
        <v>13538</v>
      </c>
      <c r="DD14" s="4">
        <f t="shared" si="60"/>
        <v>8895</v>
      </c>
      <c r="DE14" s="4">
        <f t="shared" si="61"/>
        <v>19296</v>
      </c>
      <c r="DF14" s="4">
        <f t="shared" si="62"/>
        <v>69089</v>
      </c>
      <c r="DG14" s="4">
        <f t="shared" si="63"/>
        <v>38791</v>
      </c>
      <c r="DH14" s="4">
        <f t="shared" si="64"/>
        <v>45412</v>
      </c>
      <c r="DI14" s="4">
        <f t="shared" si="65"/>
        <v>429717</v>
      </c>
      <c r="DJ14" s="5">
        <f t="shared" si="66"/>
        <v>268</v>
      </c>
    </row>
    <row r="15" spans="1:114" ht="11.25" customHeight="1">
      <c r="A15" s="4">
        <v>70</v>
      </c>
      <c r="B15" s="5" t="s">
        <v>51</v>
      </c>
      <c r="C15" s="20">
        <v>5040</v>
      </c>
      <c r="D15" s="20">
        <v>41</v>
      </c>
      <c r="E15" s="20">
        <v>27</v>
      </c>
      <c r="F15" s="20">
        <v>50</v>
      </c>
      <c r="G15" s="20">
        <v>310</v>
      </c>
      <c r="H15" s="20">
        <v>11</v>
      </c>
      <c r="I15" s="20">
        <v>266</v>
      </c>
      <c r="J15" s="20">
        <f t="shared" si="4"/>
        <v>5745</v>
      </c>
      <c r="K15" s="20">
        <v>21</v>
      </c>
      <c r="L15" s="20">
        <v>2400</v>
      </c>
      <c r="M15" s="20">
        <v>83</v>
      </c>
      <c r="N15" s="20">
        <v>70</v>
      </c>
      <c r="O15" s="20">
        <v>50</v>
      </c>
      <c r="P15" s="20">
        <v>355</v>
      </c>
      <c r="Q15" s="20">
        <v>129</v>
      </c>
      <c r="R15" s="20">
        <v>271</v>
      </c>
      <c r="S15" s="20">
        <f t="shared" si="5"/>
        <v>3358</v>
      </c>
      <c r="T15" s="20">
        <v>45</v>
      </c>
      <c r="U15" s="20">
        <v>708</v>
      </c>
      <c r="V15" s="20">
        <v>83</v>
      </c>
      <c r="W15" s="20">
        <v>31</v>
      </c>
      <c r="X15" s="20">
        <v>50</v>
      </c>
      <c r="Y15" s="20">
        <v>355</v>
      </c>
      <c r="Z15" s="20">
        <v>144</v>
      </c>
      <c r="AA15" s="20">
        <v>267</v>
      </c>
      <c r="AB15" s="20">
        <f t="shared" si="6"/>
        <v>1638</v>
      </c>
      <c r="AC15" s="20">
        <v>176</v>
      </c>
      <c r="AD15" s="20">
        <v>5040</v>
      </c>
      <c r="AE15" s="20">
        <v>41</v>
      </c>
      <c r="AF15" s="20">
        <v>27</v>
      </c>
      <c r="AG15" s="20">
        <v>50</v>
      </c>
      <c r="AH15" s="20">
        <v>308</v>
      </c>
      <c r="AI15" s="20">
        <v>11</v>
      </c>
      <c r="AJ15" s="20">
        <v>255</v>
      </c>
      <c r="AK15" s="20">
        <f t="shared" si="7"/>
        <v>5732</v>
      </c>
      <c r="AL15" s="20">
        <v>19</v>
      </c>
      <c r="AM15" s="20">
        <v>0</v>
      </c>
      <c r="AN15" s="20">
        <v>44</v>
      </c>
      <c r="AO15" s="20">
        <v>32</v>
      </c>
      <c r="AP15" s="20">
        <v>58</v>
      </c>
      <c r="AQ15" s="20">
        <v>64</v>
      </c>
      <c r="AR15" s="20">
        <v>42</v>
      </c>
      <c r="AS15" s="20">
        <v>221</v>
      </c>
      <c r="AT15" s="20">
        <f t="shared" si="8"/>
        <v>461</v>
      </c>
      <c r="AU15" s="20">
        <v>5</v>
      </c>
      <c r="AV15" s="10">
        <f t="shared" si="9"/>
        <v>0.8772845953002611</v>
      </c>
      <c r="AW15" s="10">
        <f t="shared" si="10"/>
        <v>0.007136640557006092</v>
      </c>
      <c r="AX15" s="10">
        <f t="shared" si="11"/>
        <v>0.004699738903394256</v>
      </c>
      <c r="AY15" s="10">
        <f t="shared" si="12"/>
        <v>0.008703220191470844</v>
      </c>
      <c r="AZ15" s="10">
        <f t="shared" si="13"/>
        <v>0.053959965187119235</v>
      </c>
      <c r="BA15" s="10">
        <f t="shared" si="14"/>
        <v>0.0019147084421235858</v>
      </c>
      <c r="BB15" s="10">
        <f t="shared" si="15"/>
        <v>0.046301131418624894</v>
      </c>
      <c r="BC15" s="11">
        <f t="shared" si="16"/>
        <v>1</v>
      </c>
      <c r="BD15" s="10">
        <f t="shared" si="17"/>
        <v>0.714711137581894</v>
      </c>
      <c r="BE15" s="10">
        <f t="shared" si="18"/>
        <v>0.0247170935080405</v>
      </c>
      <c r="BF15" s="10">
        <f t="shared" si="19"/>
        <v>0.02084574151280524</v>
      </c>
      <c r="BG15" s="10">
        <f t="shared" si="20"/>
        <v>0.014889815366289458</v>
      </c>
      <c r="BH15" s="10">
        <f t="shared" si="21"/>
        <v>0.10571768910065515</v>
      </c>
      <c r="BI15" s="10">
        <f t="shared" si="22"/>
        <v>0.0384157236450268</v>
      </c>
      <c r="BJ15" s="10">
        <f t="shared" si="23"/>
        <v>0.08070279928528887</v>
      </c>
      <c r="BK15" s="11">
        <f t="shared" si="24"/>
        <v>1</v>
      </c>
      <c r="BL15" s="10">
        <f t="shared" si="25"/>
        <v>0.43223443223443225</v>
      </c>
      <c r="BM15" s="10">
        <f t="shared" si="26"/>
        <v>0.05067155067155067</v>
      </c>
      <c r="BN15" s="10">
        <f t="shared" si="27"/>
        <v>0.018925518925518924</v>
      </c>
      <c r="BO15" s="10">
        <f t="shared" si="28"/>
        <v>0.030525030525030524</v>
      </c>
      <c r="BP15" s="10">
        <f t="shared" si="29"/>
        <v>0.21672771672771673</v>
      </c>
      <c r="BQ15" s="10">
        <f t="shared" si="30"/>
        <v>0.08791208791208792</v>
      </c>
      <c r="BR15" s="10">
        <f t="shared" si="31"/>
        <v>0.163003663003663</v>
      </c>
      <c r="BS15" s="11">
        <f t="shared" si="32"/>
        <v>1</v>
      </c>
      <c r="BT15" s="10">
        <f t="shared" si="67"/>
        <v>0.8792742498255408</v>
      </c>
      <c r="BU15" s="10">
        <f t="shared" si="68"/>
        <v>0.007152826238660153</v>
      </c>
      <c r="BV15" s="10">
        <f t="shared" si="69"/>
        <v>0.00471039776692254</v>
      </c>
      <c r="BW15" s="10">
        <f t="shared" si="70"/>
        <v>0.008722958827634334</v>
      </c>
      <c r="BX15" s="10">
        <f t="shared" si="71"/>
        <v>0.05373342637822749</v>
      </c>
      <c r="BY15" s="10">
        <f t="shared" si="72"/>
        <v>0.0019190509420795533</v>
      </c>
      <c r="BZ15" s="10">
        <f t="shared" si="73"/>
        <v>0.0444870900209351</v>
      </c>
      <c r="CA15" s="11">
        <f t="shared" si="74"/>
        <v>1</v>
      </c>
      <c r="CB15" s="10">
        <f t="shared" si="33"/>
        <v>0</v>
      </c>
      <c r="CC15" s="10">
        <f t="shared" si="34"/>
        <v>0.09544468546637744</v>
      </c>
      <c r="CD15" s="10">
        <f t="shared" si="35"/>
        <v>0.06941431670281996</v>
      </c>
      <c r="CE15" s="10">
        <f t="shared" si="36"/>
        <v>0.12581344902386118</v>
      </c>
      <c r="CF15" s="10">
        <f t="shared" si="37"/>
        <v>0.13882863340563992</v>
      </c>
      <c r="CG15" s="10">
        <f t="shared" si="38"/>
        <v>0.0911062906724512</v>
      </c>
      <c r="CH15" s="10">
        <f t="shared" si="75"/>
        <v>0.4793926247288503</v>
      </c>
      <c r="CI15" s="11">
        <f t="shared" si="39"/>
        <v>1</v>
      </c>
      <c r="CJ15" s="19">
        <f t="shared" si="40"/>
        <v>1632.360902255639</v>
      </c>
      <c r="CK15" s="19">
        <f t="shared" si="41"/>
        <v>75.95112781954887</v>
      </c>
      <c r="CL15" s="19">
        <f t="shared" si="42"/>
        <v>37.015037593984964</v>
      </c>
      <c r="CM15" s="19">
        <f t="shared" si="43"/>
        <v>50.150375939849624</v>
      </c>
      <c r="CN15" s="19">
        <f t="shared" si="44"/>
        <v>342.6203007518797</v>
      </c>
      <c r="CO15" s="19">
        <f t="shared" si="45"/>
        <v>119.54511278195488</v>
      </c>
      <c r="CP15" s="19">
        <f t="shared" si="46"/>
        <v>265.87593984962405</v>
      </c>
      <c r="CQ15" s="19">
        <f t="shared" si="47"/>
        <v>2523.5187969924814</v>
      </c>
      <c r="CR15" s="5">
        <f t="shared" si="48"/>
        <v>266</v>
      </c>
      <c r="CS15" s="10">
        <f t="shared" si="49"/>
        <v>0.6468590224891845</v>
      </c>
      <c r="CT15" s="10">
        <f t="shared" si="50"/>
        <v>0.030097310117153515</v>
      </c>
      <c r="CU15" s="10">
        <f t="shared" si="51"/>
        <v>0.014668025313740212</v>
      </c>
      <c r="CV15" s="10">
        <f t="shared" si="52"/>
        <v>0.0198731929398024</v>
      </c>
      <c r="CW15" s="10">
        <f t="shared" si="53"/>
        <v>0.1357708534448854</v>
      </c>
      <c r="CX15" s="10">
        <f t="shared" si="54"/>
        <v>0.04737238847771938</v>
      </c>
      <c r="CY15" s="10">
        <f t="shared" si="55"/>
        <v>0.10535920721751463</v>
      </c>
      <c r="CZ15" s="10">
        <f t="shared" si="56"/>
        <v>1</v>
      </c>
      <c r="DA15" s="5">
        <f t="shared" si="57"/>
        <v>266</v>
      </c>
      <c r="DB15" s="4">
        <f t="shared" si="58"/>
        <v>434208</v>
      </c>
      <c r="DC15" s="4">
        <f t="shared" si="59"/>
        <v>20203</v>
      </c>
      <c r="DD15" s="4">
        <f t="shared" si="60"/>
        <v>9846</v>
      </c>
      <c r="DE15" s="4">
        <f t="shared" si="61"/>
        <v>13340</v>
      </c>
      <c r="DF15" s="4">
        <f t="shared" si="62"/>
        <v>91137</v>
      </c>
      <c r="DG15" s="4">
        <f t="shared" si="63"/>
        <v>31799</v>
      </c>
      <c r="DH15" s="4">
        <f t="shared" si="64"/>
        <v>70723</v>
      </c>
      <c r="DI15" s="4">
        <f t="shared" si="65"/>
        <v>671256</v>
      </c>
      <c r="DJ15" s="5">
        <f t="shared" si="66"/>
        <v>266</v>
      </c>
    </row>
    <row r="16" spans="1:114" ht="11.25" customHeight="1">
      <c r="A16" s="1">
        <v>71</v>
      </c>
      <c r="B16" s="5" t="s">
        <v>52</v>
      </c>
      <c r="C16" s="35">
        <v>2520</v>
      </c>
      <c r="D16" s="35">
        <v>15</v>
      </c>
      <c r="E16" s="35">
        <v>11</v>
      </c>
      <c r="F16" s="35">
        <v>31</v>
      </c>
      <c r="G16" s="35">
        <v>130</v>
      </c>
      <c r="H16" s="35">
        <v>44</v>
      </c>
      <c r="I16" s="35">
        <v>55</v>
      </c>
      <c r="J16" s="35">
        <f t="shared" si="4"/>
        <v>2806</v>
      </c>
      <c r="K16" s="35">
        <v>22</v>
      </c>
      <c r="L16" s="35">
        <v>2160</v>
      </c>
      <c r="M16" s="35">
        <v>49</v>
      </c>
      <c r="N16" s="35">
        <v>19</v>
      </c>
      <c r="O16" s="35">
        <v>39</v>
      </c>
      <c r="P16" s="20">
        <v>265</v>
      </c>
      <c r="Q16" s="35">
        <v>110</v>
      </c>
      <c r="R16" s="35">
        <v>73</v>
      </c>
      <c r="S16" s="35">
        <f t="shared" si="5"/>
        <v>2715</v>
      </c>
      <c r="T16" s="35">
        <v>65</v>
      </c>
      <c r="U16" s="35">
        <v>806</v>
      </c>
      <c r="V16" s="35">
        <v>53</v>
      </c>
      <c r="W16" s="35">
        <v>19</v>
      </c>
      <c r="X16" s="35">
        <v>39</v>
      </c>
      <c r="Y16" s="35">
        <v>261</v>
      </c>
      <c r="Z16" s="35">
        <v>185</v>
      </c>
      <c r="AA16" s="35">
        <v>59</v>
      </c>
      <c r="AB16" s="35">
        <f t="shared" si="6"/>
        <v>1422</v>
      </c>
      <c r="AC16" s="35">
        <v>204</v>
      </c>
      <c r="AD16" s="35">
        <v>2520</v>
      </c>
      <c r="AE16" s="35">
        <v>17</v>
      </c>
      <c r="AF16" s="35">
        <v>11</v>
      </c>
      <c r="AG16" s="35">
        <v>39</v>
      </c>
      <c r="AH16" s="35">
        <v>127</v>
      </c>
      <c r="AI16" s="35">
        <v>57</v>
      </c>
      <c r="AJ16" s="35">
        <v>52</v>
      </c>
      <c r="AK16" s="35">
        <f t="shared" si="7"/>
        <v>2823</v>
      </c>
      <c r="AL16" s="35">
        <v>18</v>
      </c>
      <c r="AM16" s="35">
        <v>0</v>
      </c>
      <c r="AN16" s="35">
        <v>3</v>
      </c>
      <c r="AO16" s="35">
        <v>11</v>
      </c>
      <c r="AP16" s="35">
        <v>39</v>
      </c>
      <c r="AQ16" s="35">
        <v>135</v>
      </c>
      <c r="AR16" s="35">
        <v>46</v>
      </c>
      <c r="AS16" s="35">
        <v>52</v>
      </c>
      <c r="AT16" s="20">
        <f t="shared" si="8"/>
        <v>286</v>
      </c>
      <c r="AU16" s="20"/>
      <c r="AV16" s="25">
        <f t="shared" si="9"/>
        <v>0.8980755523877405</v>
      </c>
      <c r="AW16" s="25">
        <f t="shared" si="10"/>
        <v>0.005345687811831789</v>
      </c>
      <c r="AX16" s="25">
        <f t="shared" si="11"/>
        <v>0.003920171062009979</v>
      </c>
      <c r="AY16" s="25">
        <f t="shared" si="12"/>
        <v>0.011047754811119031</v>
      </c>
      <c r="AZ16" s="25">
        <f t="shared" si="13"/>
        <v>0.04632929436920884</v>
      </c>
      <c r="BA16" s="25">
        <f t="shared" si="14"/>
        <v>0.015680684248039915</v>
      </c>
      <c r="BB16" s="25">
        <f t="shared" si="15"/>
        <v>0.019600855310049892</v>
      </c>
      <c r="BC16" s="33">
        <f t="shared" si="16"/>
        <v>0.9999999999999999</v>
      </c>
      <c r="BD16" s="25">
        <f t="shared" si="17"/>
        <v>0.7955801104972375</v>
      </c>
      <c r="BE16" s="25">
        <f t="shared" si="18"/>
        <v>0.018047882136279926</v>
      </c>
      <c r="BF16" s="25">
        <f t="shared" si="19"/>
        <v>0.006998158379373849</v>
      </c>
      <c r="BG16" s="25">
        <f t="shared" si="20"/>
        <v>0.014364640883977901</v>
      </c>
      <c r="BH16" s="10">
        <f t="shared" si="21"/>
        <v>0.09760589318600368</v>
      </c>
      <c r="BI16" s="25">
        <f t="shared" si="22"/>
        <v>0.040515653775322284</v>
      </c>
      <c r="BJ16" s="25">
        <f t="shared" si="23"/>
        <v>0.026887661141804787</v>
      </c>
      <c r="BK16" s="11">
        <f t="shared" si="24"/>
        <v>1</v>
      </c>
      <c r="BL16" s="25">
        <f t="shared" si="25"/>
        <v>0.5668073136427567</v>
      </c>
      <c r="BM16" s="25">
        <f t="shared" si="26"/>
        <v>0.03727144866385373</v>
      </c>
      <c r="BN16" s="25">
        <f t="shared" si="27"/>
        <v>0.013361462728551337</v>
      </c>
      <c r="BO16" s="25">
        <f t="shared" si="28"/>
        <v>0.027426160337552744</v>
      </c>
      <c r="BP16" s="25">
        <f t="shared" si="29"/>
        <v>0.18354430379746836</v>
      </c>
      <c r="BQ16" s="25">
        <f t="shared" si="30"/>
        <v>0.13009845288326302</v>
      </c>
      <c r="BR16" s="25">
        <f t="shared" si="31"/>
        <v>0.04149085794655415</v>
      </c>
      <c r="BS16" s="33">
        <f t="shared" si="32"/>
        <v>1</v>
      </c>
      <c r="BT16" s="25">
        <f t="shared" si="67"/>
        <v>0.8926673751328374</v>
      </c>
      <c r="BU16" s="25">
        <f t="shared" si="68"/>
        <v>0.0060219624512929506</v>
      </c>
      <c r="BV16" s="25">
        <f t="shared" si="69"/>
        <v>0.0038965639390719092</v>
      </c>
      <c r="BW16" s="25">
        <f t="shared" si="70"/>
        <v>0.01381509032943677</v>
      </c>
      <c r="BX16" s="25">
        <f t="shared" si="71"/>
        <v>0.044987601842012045</v>
      </c>
      <c r="BY16" s="25">
        <f t="shared" si="72"/>
        <v>0.020191285866099893</v>
      </c>
      <c r="BZ16" s="25">
        <f t="shared" si="73"/>
        <v>0.018420120439249024</v>
      </c>
      <c r="CA16" s="33">
        <f t="shared" si="74"/>
        <v>0.9999999999999999</v>
      </c>
      <c r="CB16" s="10">
        <f aca="true" t="shared" si="76" ref="CB16:CB17">AM16/AT16</f>
        <v>0</v>
      </c>
      <c r="CC16" s="10">
        <f aca="true" t="shared" si="77" ref="CC16:CC17">AN16/AT16</f>
        <v>0.01048951048951049</v>
      </c>
      <c r="CD16" s="10">
        <f aca="true" t="shared" si="78" ref="CD16:CD17">AO16/AT16</f>
        <v>0.038461538461538464</v>
      </c>
      <c r="CE16" s="10">
        <f aca="true" t="shared" si="79" ref="CE16:CE17">AP16/AT16</f>
        <v>0.13636363636363635</v>
      </c>
      <c r="CF16" s="10">
        <f aca="true" t="shared" si="80" ref="CF16:CF17">AQ16/AT16</f>
        <v>0.47202797202797203</v>
      </c>
      <c r="CG16" s="10">
        <f aca="true" t="shared" si="81" ref="CG16:CG17">AR16/AT16</f>
        <v>0.16083916083916083</v>
      </c>
      <c r="CH16" s="25">
        <f t="shared" si="75"/>
        <v>0.18181818181818182</v>
      </c>
      <c r="CI16" s="11">
        <f aca="true" t="shared" si="82" ref="CI16:CI17">SUM(CB16:CH16)</f>
        <v>1</v>
      </c>
      <c r="CJ16" s="19">
        <f t="shared" si="40"/>
        <v>1312.6990291262136</v>
      </c>
      <c r="CK16" s="19">
        <f t="shared" si="41"/>
        <v>47.35598705501618</v>
      </c>
      <c r="CL16" s="19">
        <f t="shared" si="42"/>
        <v>17.964401294498384</v>
      </c>
      <c r="CM16" s="19">
        <f t="shared" si="43"/>
        <v>38.43042071197411</v>
      </c>
      <c r="CN16" s="19">
        <f t="shared" si="44"/>
        <v>244.70873786407768</v>
      </c>
      <c r="CO16" s="19">
        <f t="shared" si="45"/>
        <v>151.72815533980582</v>
      </c>
      <c r="CP16" s="19">
        <f t="shared" si="46"/>
        <v>61.25242718446602</v>
      </c>
      <c r="CQ16" s="19">
        <f t="shared" si="47"/>
        <v>1874.1391585760518</v>
      </c>
      <c r="CR16" s="5">
        <f t="shared" si="48"/>
        <v>309</v>
      </c>
      <c r="CS16" s="10">
        <f t="shared" si="49"/>
        <v>0.7004277260412116</v>
      </c>
      <c r="CT16" s="10">
        <f t="shared" si="50"/>
        <v>0.02526812741642765</v>
      </c>
      <c r="CU16" s="10">
        <f t="shared" si="51"/>
        <v>0.009585414835549094</v>
      </c>
      <c r="CV16" s="10">
        <f t="shared" si="52"/>
        <v>0.02050563883483075</v>
      </c>
      <c r="CW16" s="10">
        <f t="shared" si="53"/>
        <v>0.1305712741470086</v>
      </c>
      <c r="CX16" s="10">
        <f t="shared" si="54"/>
        <v>0.08095885230586988</v>
      </c>
      <c r="CY16" s="10">
        <f t="shared" si="55"/>
        <v>0.03268296641910245</v>
      </c>
      <c r="CZ16" s="10">
        <f t="shared" si="56"/>
        <v>0.9999999999999999</v>
      </c>
      <c r="DA16" s="5">
        <f t="shared" si="57"/>
        <v>309</v>
      </c>
      <c r="DB16" s="4">
        <f t="shared" si="58"/>
        <v>405624</v>
      </c>
      <c r="DC16" s="4">
        <f t="shared" si="59"/>
        <v>14633</v>
      </c>
      <c r="DD16" s="4">
        <f t="shared" si="60"/>
        <v>5551</v>
      </c>
      <c r="DE16" s="4">
        <f t="shared" si="61"/>
        <v>11875</v>
      </c>
      <c r="DF16" s="4">
        <f t="shared" si="62"/>
        <v>75615</v>
      </c>
      <c r="DG16" s="4">
        <f t="shared" si="63"/>
        <v>46884</v>
      </c>
      <c r="DH16" s="4">
        <f t="shared" si="64"/>
        <v>18927</v>
      </c>
      <c r="DI16" s="4">
        <f t="shared" si="65"/>
        <v>579109</v>
      </c>
      <c r="DJ16" s="5">
        <f t="shared" si="66"/>
        <v>309</v>
      </c>
    </row>
    <row r="17" spans="1:114" ht="11.25" customHeight="1">
      <c r="A17" s="1">
        <v>73</v>
      </c>
      <c r="B17" s="5" t="s">
        <v>53</v>
      </c>
      <c r="C17" s="35">
        <v>3600</v>
      </c>
      <c r="D17" s="35">
        <v>11</v>
      </c>
      <c r="E17" s="35">
        <v>25</v>
      </c>
      <c r="F17" s="35">
        <v>44</v>
      </c>
      <c r="G17" s="35">
        <v>294</v>
      </c>
      <c r="H17" s="35">
        <v>14</v>
      </c>
      <c r="I17" s="35">
        <v>202</v>
      </c>
      <c r="J17" s="35">
        <f t="shared" si="4"/>
        <v>4190</v>
      </c>
      <c r="K17" s="35">
        <v>33</v>
      </c>
      <c r="L17" s="35">
        <v>1536</v>
      </c>
      <c r="M17" s="35">
        <v>52</v>
      </c>
      <c r="N17" s="35">
        <v>37</v>
      </c>
      <c r="O17" s="35">
        <v>49</v>
      </c>
      <c r="P17" s="20">
        <v>300</v>
      </c>
      <c r="Q17" s="35">
        <v>166</v>
      </c>
      <c r="R17" s="35">
        <v>211</v>
      </c>
      <c r="S17" s="35">
        <f t="shared" si="5"/>
        <v>2351</v>
      </c>
      <c r="T17" s="35">
        <v>50</v>
      </c>
      <c r="U17" s="35">
        <v>672</v>
      </c>
      <c r="V17" s="35">
        <v>50</v>
      </c>
      <c r="W17" s="35">
        <v>33</v>
      </c>
      <c r="X17" s="35">
        <v>49</v>
      </c>
      <c r="Y17" s="35">
        <v>475</v>
      </c>
      <c r="Z17" s="35">
        <v>189</v>
      </c>
      <c r="AA17" s="35">
        <v>234</v>
      </c>
      <c r="AB17" s="35">
        <f t="shared" si="6"/>
        <v>1702</v>
      </c>
      <c r="AC17" s="35">
        <v>215</v>
      </c>
      <c r="AD17" s="35">
        <v>3600</v>
      </c>
      <c r="AE17" s="35">
        <v>15</v>
      </c>
      <c r="AF17" s="35">
        <v>25</v>
      </c>
      <c r="AG17" s="35">
        <v>49</v>
      </c>
      <c r="AH17" s="35">
        <v>295</v>
      </c>
      <c r="AI17" s="35">
        <v>14</v>
      </c>
      <c r="AJ17" s="35">
        <v>203</v>
      </c>
      <c r="AK17" s="35">
        <f t="shared" si="7"/>
        <v>4201</v>
      </c>
      <c r="AL17" s="35">
        <v>33</v>
      </c>
      <c r="AM17" s="35">
        <v>0</v>
      </c>
      <c r="AN17" s="35">
        <v>4</v>
      </c>
      <c r="AO17" s="35">
        <v>72</v>
      </c>
      <c r="AP17" s="35">
        <v>44</v>
      </c>
      <c r="AQ17" s="35">
        <v>296</v>
      </c>
      <c r="AR17" s="35">
        <v>205</v>
      </c>
      <c r="AS17" s="35">
        <v>123</v>
      </c>
      <c r="AT17" s="20">
        <f t="shared" si="8"/>
        <v>744</v>
      </c>
      <c r="AU17" s="35">
        <v>10</v>
      </c>
      <c r="AV17" s="25">
        <f t="shared" si="9"/>
        <v>0.8591885441527446</v>
      </c>
      <c r="AW17" s="25">
        <f t="shared" si="10"/>
        <v>0.0026252983293556086</v>
      </c>
      <c r="AX17" s="25">
        <f t="shared" si="11"/>
        <v>0.0059665871121718375</v>
      </c>
      <c r="AY17" s="25">
        <f t="shared" si="12"/>
        <v>0.010501193317422435</v>
      </c>
      <c r="AZ17" s="25">
        <f t="shared" si="13"/>
        <v>0.07016706443914081</v>
      </c>
      <c r="BA17" s="25">
        <f t="shared" si="14"/>
        <v>0.003341288782816229</v>
      </c>
      <c r="BB17" s="25">
        <f t="shared" si="15"/>
        <v>0.04821002386634845</v>
      </c>
      <c r="BC17" s="33">
        <f t="shared" si="16"/>
        <v>0.9999999999999999</v>
      </c>
      <c r="BD17" s="25">
        <f t="shared" si="17"/>
        <v>0.6533390046788601</v>
      </c>
      <c r="BE17" s="25">
        <f t="shared" si="18"/>
        <v>0.02211824755423224</v>
      </c>
      <c r="BF17" s="25">
        <f t="shared" si="19"/>
        <v>0.015737983836665248</v>
      </c>
      <c r="BG17" s="25">
        <f t="shared" si="20"/>
        <v>0.020842194810718844</v>
      </c>
      <c r="BH17" s="10">
        <f t="shared" si="21"/>
        <v>0.12760527435133986</v>
      </c>
      <c r="BI17" s="25">
        <f t="shared" si="22"/>
        <v>0.07060825180774138</v>
      </c>
      <c r="BJ17" s="25">
        <f t="shared" si="23"/>
        <v>0.08974904296044237</v>
      </c>
      <c r="BK17" s="11">
        <f t="shared" si="24"/>
        <v>1</v>
      </c>
      <c r="BL17" s="25">
        <f t="shared" si="25"/>
        <v>0.39482961222091656</v>
      </c>
      <c r="BM17" s="25">
        <f t="shared" si="26"/>
        <v>0.02937720329024677</v>
      </c>
      <c r="BN17" s="25">
        <f t="shared" si="27"/>
        <v>0.019388954171562868</v>
      </c>
      <c r="BO17" s="25">
        <f t="shared" si="28"/>
        <v>0.028789659224441832</v>
      </c>
      <c r="BP17" s="25">
        <f t="shared" si="29"/>
        <v>0.2790834312573443</v>
      </c>
      <c r="BQ17" s="25">
        <f t="shared" si="30"/>
        <v>0.11104582843713279</v>
      </c>
      <c r="BR17" s="25">
        <f t="shared" si="31"/>
        <v>0.13748531139835488</v>
      </c>
      <c r="BS17" s="33">
        <f t="shared" si="32"/>
        <v>0.9999999999999999</v>
      </c>
      <c r="BT17" s="25">
        <f t="shared" si="67"/>
        <v>0.8569388240895025</v>
      </c>
      <c r="BU17" s="25">
        <f t="shared" si="68"/>
        <v>0.0035705784337062606</v>
      </c>
      <c r="BV17" s="25">
        <f t="shared" si="69"/>
        <v>0.005950964056177101</v>
      </c>
      <c r="BW17" s="25">
        <f t="shared" si="70"/>
        <v>0.011663889550107118</v>
      </c>
      <c r="BX17" s="25">
        <f t="shared" si="71"/>
        <v>0.07022137586288979</v>
      </c>
      <c r="BY17" s="25">
        <f t="shared" si="72"/>
        <v>0.0033325398714591763</v>
      </c>
      <c r="BZ17" s="25">
        <f t="shared" si="73"/>
        <v>0.048321828136158054</v>
      </c>
      <c r="CA17" s="33">
        <f t="shared" si="74"/>
        <v>1</v>
      </c>
      <c r="CB17" s="10">
        <f t="shared" si="76"/>
        <v>0</v>
      </c>
      <c r="CC17" s="10">
        <f t="shared" si="77"/>
        <v>0.005376344086021506</v>
      </c>
      <c r="CD17" s="10">
        <f t="shared" si="78"/>
        <v>0.0967741935483871</v>
      </c>
      <c r="CE17" s="10">
        <f t="shared" si="79"/>
        <v>0.05913978494623656</v>
      </c>
      <c r="CF17" s="10">
        <f t="shared" si="80"/>
        <v>0.3978494623655914</v>
      </c>
      <c r="CG17" s="10">
        <f t="shared" si="81"/>
        <v>0.27553763440860213</v>
      </c>
      <c r="CH17" s="25">
        <f t="shared" si="75"/>
        <v>0.16532258064516128</v>
      </c>
      <c r="CI17" s="11">
        <f t="shared" si="82"/>
        <v>0.9999999999999999</v>
      </c>
      <c r="CJ17" s="19">
        <f t="shared" si="40"/>
        <v>1345.6891495601174</v>
      </c>
      <c r="CK17" s="19">
        <f t="shared" si="41"/>
        <v>41.78299120234604</v>
      </c>
      <c r="CL17" s="19">
        <f t="shared" si="42"/>
        <v>33.18181818181818</v>
      </c>
      <c r="CM17" s="19">
        <f t="shared" si="43"/>
        <v>48.36950146627566</v>
      </c>
      <c r="CN17" s="19">
        <f t="shared" si="44"/>
        <v>409.1554252199413</v>
      </c>
      <c r="CO17" s="19">
        <f t="shared" si="45"/>
        <v>152.2258064516129</v>
      </c>
      <c r="CP17" s="19">
        <f t="shared" si="46"/>
        <v>221.27565982404693</v>
      </c>
      <c r="CQ17" s="19">
        <f t="shared" si="47"/>
        <v>2251.680351906158</v>
      </c>
      <c r="CR17" s="5">
        <f t="shared" si="48"/>
        <v>341</v>
      </c>
      <c r="CS17" s="10">
        <f t="shared" si="49"/>
        <v>0.5976377368221583</v>
      </c>
      <c r="CT17" s="10">
        <f t="shared" si="50"/>
        <v>0.0185563599944258</v>
      </c>
      <c r="CU17" s="10">
        <f t="shared" si="51"/>
        <v>0.014736469212305441</v>
      </c>
      <c r="CV17" s="10">
        <f t="shared" si="52"/>
        <v>0.021481513317522398</v>
      </c>
      <c r="CW17" s="10">
        <f t="shared" si="53"/>
        <v>0.18171114957483692</v>
      </c>
      <c r="CX17" s="10">
        <f t="shared" si="54"/>
        <v>0.067605424687721</v>
      </c>
      <c r="CY17" s="10">
        <f t="shared" si="55"/>
        <v>0.09827134639103022</v>
      </c>
      <c r="CZ17" s="10">
        <f t="shared" si="56"/>
        <v>1</v>
      </c>
      <c r="DA17" s="5">
        <f t="shared" si="57"/>
        <v>341</v>
      </c>
      <c r="DB17" s="4">
        <f t="shared" si="58"/>
        <v>458880</v>
      </c>
      <c r="DC17" s="4">
        <f t="shared" si="59"/>
        <v>14248</v>
      </c>
      <c r="DD17" s="4">
        <f t="shared" si="60"/>
        <v>11315</v>
      </c>
      <c r="DE17" s="4">
        <f t="shared" si="61"/>
        <v>16494</v>
      </c>
      <c r="DF17" s="4">
        <f t="shared" si="62"/>
        <v>139522</v>
      </c>
      <c r="DG17" s="4">
        <f t="shared" si="63"/>
        <v>51909</v>
      </c>
      <c r="DH17" s="4">
        <f t="shared" si="64"/>
        <v>75455</v>
      </c>
      <c r="DI17" s="4">
        <f t="shared" si="65"/>
        <v>767823</v>
      </c>
      <c r="DJ17" s="5">
        <f t="shared" si="66"/>
        <v>341</v>
      </c>
    </row>
    <row r="18" spans="2:114" ht="11.25" customHeight="1">
      <c r="B18" s="5"/>
      <c r="K18" s="31"/>
      <c r="T18" s="31"/>
      <c r="AC18" s="31"/>
      <c r="AL18" s="31"/>
      <c r="AM18" s="32"/>
      <c r="AN18" s="30"/>
      <c r="AO18" s="30"/>
      <c r="AP18" s="30"/>
      <c r="AQ18" s="30"/>
      <c r="AR18" s="30"/>
      <c r="AS18" s="30"/>
      <c r="AT18" s="30"/>
      <c r="AU18" s="31"/>
      <c r="AV18" s="27"/>
      <c r="AW18" s="27"/>
      <c r="AX18" s="27"/>
      <c r="AY18" s="27"/>
      <c r="AZ18" s="27"/>
      <c r="BA18" s="27"/>
      <c r="BB18" s="27"/>
      <c r="BC18" s="34"/>
      <c r="BK18" s="31"/>
      <c r="BS18" s="31"/>
      <c r="CA18" s="31"/>
      <c r="CI18" s="31"/>
      <c r="CJ18" s="30"/>
      <c r="CK18" s="30"/>
      <c r="CL18" s="30"/>
      <c r="CM18" s="30"/>
      <c r="CN18" s="30"/>
      <c r="CO18" s="30"/>
      <c r="CP18" s="30"/>
      <c r="CQ18" s="30"/>
      <c r="CR18" s="31"/>
      <c r="DA18" s="31"/>
      <c r="DJ18" s="31"/>
    </row>
    <row r="19" spans="2:114" ht="11.25" customHeight="1">
      <c r="B19" s="5"/>
      <c r="K19" s="31"/>
      <c r="T19" s="31"/>
      <c r="AC19" s="31"/>
      <c r="AL19" s="31"/>
      <c r="AM19" s="32"/>
      <c r="AN19" s="30"/>
      <c r="AO19" s="30"/>
      <c r="AP19" s="30"/>
      <c r="AQ19" s="30"/>
      <c r="AR19" s="30"/>
      <c r="AS19" s="30"/>
      <c r="AT19" s="30"/>
      <c r="AU19" s="31"/>
      <c r="BC19" s="31"/>
      <c r="BK19" s="31"/>
      <c r="BS19" s="31"/>
      <c r="CA19" s="31"/>
      <c r="CI19" s="31"/>
      <c r="CJ19" s="30"/>
      <c r="CK19" s="30"/>
      <c r="CL19" s="30"/>
      <c r="CM19" s="30"/>
      <c r="CN19" s="30"/>
      <c r="CO19" s="30"/>
      <c r="CP19" s="30"/>
      <c r="CQ19" s="30"/>
      <c r="CR19" s="31"/>
      <c r="DA19" s="31"/>
      <c r="DJ19" s="31"/>
    </row>
    <row r="20" spans="2:114" ht="11.25" customHeight="1">
      <c r="B20" s="5"/>
      <c r="K20" s="31"/>
      <c r="T20" s="31"/>
      <c r="AC20" s="31"/>
      <c r="AL20" s="31"/>
      <c r="AM20" s="32"/>
      <c r="AN20" s="30"/>
      <c r="AO20" s="30"/>
      <c r="AP20" s="30"/>
      <c r="AQ20" s="30"/>
      <c r="AR20" s="30"/>
      <c r="AS20" s="30"/>
      <c r="AT20" s="30"/>
      <c r="AU20" s="31"/>
      <c r="BC20" s="31"/>
      <c r="BK20" s="31"/>
      <c r="BS20" s="31"/>
      <c r="CA20" s="31"/>
      <c r="CI20" s="31"/>
      <c r="CJ20" s="30"/>
      <c r="CK20" s="30"/>
      <c r="CL20" s="30"/>
      <c r="CM20" s="30"/>
      <c r="CN20" s="30"/>
      <c r="CO20" s="30"/>
      <c r="CP20" s="30"/>
      <c r="CQ20" s="30"/>
      <c r="CR20" s="31"/>
      <c r="DA20" s="31"/>
      <c r="DJ20" s="31"/>
    </row>
    <row r="21" spans="2:114" ht="11.25" customHeight="1">
      <c r="B21" s="5"/>
      <c r="K21" s="31"/>
      <c r="T21" s="31"/>
      <c r="AC21" s="31"/>
      <c r="AL21" s="31"/>
      <c r="AM21" s="32"/>
      <c r="AN21" s="30"/>
      <c r="AO21" s="30"/>
      <c r="AP21" s="30"/>
      <c r="AQ21" s="30"/>
      <c r="AR21" s="30"/>
      <c r="AS21" s="30"/>
      <c r="AT21" s="30"/>
      <c r="AU21" s="31"/>
      <c r="BC21" s="31"/>
      <c r="BK21" s="31"/>
      <c r="BS21" s="31"/>
      <c r="CA21" s="31"/>
      <c r="CI21" s="31"/>
      <c r="CJ21" s="30"/>
      <c r="CK21" s="30"/>
      <c r="CL21" s="30"/>
      <c r="CM21" s="30"/>
      <c r="CN21" s="30"/>
      <c r="CO21" s="30"/>
      <c r="CP21" s="30"/>
      <c r="CQ21" s="30"/>
      <c r="CR21" s="31"/>
      <c r="DA21" s="31"/>
      <c r="DJ21" s="31"/>
    </row>
    <row r="22" spans="11:114" ht="11.25" customHeight="1">
      <c r="K22" s="31"/>
      <c r="T22" s="31"/>
      <c r="AC22" s="31"/>
      <c r="AL22" s="31"/>
      <c r="AM22" s="32"/>
      <c r="AN22" s="30"/>
      <c r="AO22" s="30"/>
      <c r="AP22" s="30"/>
      <c r="AQ22" s="30"/>
      <c r="AR22" s="30"/>
      <c r="AS22" s="30"/>
      <c r="AT22" s="30"/>
      <c r="AU22" s="31"/>
      <c r="BC22" s="31"/>
      <c r="BK22" s="31"/>
      <c r="BS22" s="31"/>
      <c r="CA22" s="31"/>
      <c r="CI22" s="31"/>
      <c r="DA22" s="31"/>
      <c r="DJ22" s="31"/>
    </row>
    <row r="23" spans="11:114" ht="11.25" customHeight="1">
      <c r="K23" s="31"/>
      <c r="T23" s="31"/>
      <c r="AC23" s="31"/>
      <c r="AL23" s="31"/>
      <c r="AM23" s="32"/>
      <c r="AN23" s="30"/>
      <c r="AO23" s="30"/>
      <c r="AP23" s="30"/>
      <c r="AQ23" s="30"/>
      <c r="AR23" s="30"/>
      <c r="AS23" s="30"/>
      <c r="AT23" s="30"/>
      <c r="AU23" s="31"/>
      <c r="BC23" s="31"/>
      <c r="BK23" s="31"/>
      <c r="BS23" s="31"/>
      <c r="CA23" s="31"/>
      <c r="CI23" s="31"/>
      <c r="DA23" s="31"/>
      <c r="DJ23" s="31"/>
    </row>
    <row r="24" spans="11:114" ht="11.25" customHeight="1">
      <c r="K24" s="31"/>
      <c r="T24" s="31"/>
      <c r="AC24" s="31"/>
      <c r="AL24" s="31"/>
      <c r="AM24" s="32"/>
      <c r="AN24" s="30"/>
      <c r="AO24" s="30"/>
      <c r="AP24" s="30"/>
      <c r="AQ24" s="30"/>
      <c r="AR24" s="30"/>
      <c r="AS24" s="30"/>
      <c r="AT24" s="30"/>
      <c r="AU24" s="31"/>
      <c r="BC24" s="31"/>
      <c r="BK24" s="31"/>
      <c r="BS24" s="31"/>
      <c r="CA24" s="31"/>
      <c r="CI24" s="31"/>
      <c r="DA24" s="31"/>
      <c r="DJ24" s="31"/>
    </row>
    <row r="25" spans="11:114" ht="11.25" customHeight="1">
      <c r="K25" s="31"/>
      <c r="T25" s="31"/>
      <c r="AC25" s="31"/>
      <c r="AL25" s="31"/>
      <c r="AM25" s="32"/>
      <c r="AN25" s="30"/>
      <c r="AO25" s="30"/>
      <c r="AP25" s="30"/>
      <c r="AQ25" s="30"/>
      <c r="AR25" s="30"/>
      <c r="AS25" s="30"/>
      <c r="AT25" s="30"/>
      <c r="AU25" s="31"/>
      <c r="BC25" s="31"/>
      <c r="BK25" s="31"/>
      <c r="BS25" s="31"/>
      <c r="CA25" s="31"/>
      <c r="CI25" s="31"/>
      <c r="DA25" s="31"/>
      <c r="DJ25" s="31"/>
    </row>
    <row r="26" spans="11:114" ht="11.25" customHeight="1">
      <c r="K26" s="31"/>
      <c r="T26" s="31"/>
      <c r="AC26" s="31"/>
      <c r="AL26" s="31"/>
      <c r="AM26" s="32"/>
      <c r="AN26" s="30"/>
      <c r="AO26" s="30"/>
      <c r="AP26" s="30"/>
      <c r="AQ26" s="30"/>
      <c r="AR26" s="30"/>
      <c r="AS26" s="30"/>
      <c r="AT26" s="30"/>
      <c r="AU26" s="31"/>
      <c r="BC26" s="31"/>
      <c r="BK26" s="31"/>
      <c r="BS26" s="31"/>
      <c r="CA26" s="31"/>
      <c r="CI26" s="31"/>
      <c r="DA26" s="31"/>
      <c r="DJ26" s="31"/>
    </row>
    <row r="27" spans="11:114" ht="11.25" customHeight="1">
      <c r="K27" s="31"/>
      <c r="T27" s="31"/>
      <c r="AC27" s="31"/>
      <c r="AL27" s="31"/>
      <c r="AM27" s="32"/>
      <c r="AN27" s="30"/>
      <c r="AO27" s="30"/>
      <c r="AP27" s="30"/>
      <c r="AQ27" s="30"/>
      <c r="AR27" s="30"/>
      <c r="AS27" s="30"/>
      <c r="AT27" s="30"/>
      <c r="AU27" s="31"/>
      <c r="BC27" s="31"/>
      <c r="BK27" s="31"/>
      <c r="BS27" s="31"/>
      <c r="CA27" s="31"/>
      <c r="CI27" s="31"/>
      <c r="DA27" s="31"/>
      <c r="DJ27" s="31"/>
    </row>
    <row r="28" spans="11:87" ht="11.25" customHeight="1">
      <c r="K28" s="31"/>
      <c r="T28" s="31"/>
      <c r="AC28" s="31"/>
      <c r="AL28" s="31"/>
      <c r="AM28" s="32"/>
      <c r="AN28" s="30"/>
      <c r="AO28" s="30"/>
      <c r="AP28" s="30"/>
      <c r="AQ28" s="30"/>
      <c r="AR28" s="30"/>
      <c r="AS28" s="30"/>
      <c r="AT28" s="30"/>
      <c r="AU28" s="31"/>
      <c r="BC28" s="31"/>
      <c r="BK28" s="31"/>
      <c r="BS28" s="31"/>
      <c r="CA28" s="31"/>
      <c r="CI28" s="31"/>
    </row>
    <row r="29" spans="29:87" ht="11.25" customHeight="1">
      <c r="AC29" s="31"/>
      <c r="AL29" s="31"/>
      <c r="AM29" s="32"/>
      <c r="AN29" s="30"/>
      <c r="AO29" s="30"/>
      <c r="AP29" s="30"/>
      <c r="AQ29" s="30"/>
      <c r="AR29" s="30"/>
      <c r="AS29" s="30"/>
      <c r="AT29" s="30"/>
      <c r="AU29" s="31"/>
      <c r="BC29" s="31"/>
      <c r="BK29" s="31"/>
      <c r="BS29" s="31"/>
      <c r="CA29" s="31"/>
      <c r="CI29" s="31"/>
    </row>
    <row r="30" spans="38:87" ht="11.25" customHeight="1">
      <c r="AL30" s="31"/>
      <c r="AM30" s="32"/>
      <c r="AN30" s="30"/>
      <c r="AO30" s="30"/>
      <c r="AP30" s="30"/>
      <c r="AQ30" s="30"/>
      <c r="AR30" s="30"/>
      <c r="AS30" s="30"/>
      <c r="AT30" s="30"/>
      <c r="AU30" s="31"/>
      <c r="BC30" s="31"/>
      <c r="BK30" s="31"/>
      <c r="BS30" s="31"/>
      <c r="CI30" s="31"/>
    </row>
    <row r="31" spans="55:87" ht="11.25" customHeight="1">
      <c r="BC31" s="31"/>
      <c r="BK31" s="31"/>
      <c r="BS31" s="31"/>
      <c r="CI31" s="31"/>
    </row>
    <row r="32" spans="55:63" ht="11.25" customHeight="1">
      <c r="BC32" s="31"/>
      <c r="BK32" s="31"/>
    </row>
    <row r="33" ht="11.25" customHeight="1">
      <c r="BK33" s="31"/>
    </row>
  </sheetData>
  <mergeCells count="13">
    <mergeCell ref="DB3:DJ3"/>
    <mergeCell ref="CS3:DA3"/>
    <mergeCell ref="CJ3:CR3"/>
    <mergeCell ref="L3:T3"/>
    <mergeCell ref="C3:K3"/>
    <mergeCell ref="BT3:CA3"/>
    <mergeCell ref="CB3:CI3"/>
    <mergeCell ref="AV3:BC3"/>
    <mergeCell ref="U3:AC3"/>
    <mergeCell ref="AD3:AL3"/>
    <mergeCell ref="AM3:AU3"/>
    <mergeCell ref="BD3:BK3"/>
    <mergeCell ref="BL3:BS3"/>
  </mergeCell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theme="3" tint="-0.24997000396251678"/>
  </sheetPr>
  <dimension ref="A3:O26"/>
  <sheetViews>
    <sheetView workbookViewId="0" topLeftCell="A1">
      <selection activeCell="N5" sqref="N5"/>
    </sheetView>
  </sheetViews>
  <sheetFormatPr defaultColWidth="10.28125" defaultRowHeight="15"/>
  <cols>
    <col min="1" max="1" width="10.28125" style="1" customWidth="1"/>
    <col min="2" max="2" width="11.7109375" style="1" bestFit="1" customWidth="1"/>
    <col min="3" max="16384" width="10.28125" style="1" customWidth="1"/>
  </cols>
  <sheetData>
    <row r="3" spans="3:15" ht="15" customHeight="1">
      <c r="C3" s="231" t="s">
        <v>15</v>
      </c>
      <c r="D3" s="232"/>
      <c r="E3" s="232"/>
      <c r="F3" s="232"/>
      <c r="G3" s="232"/>
      <c r="H3" s="237"/>
      <c r="I3" s="231" t="s">
        <v>16</v>
      </c>
      <c r="J3" s="232"/>
      <c r="K3" s="232"/>
      <c r="L3" s="232"/>
      <c r="M3" s="232"/>
      <c r="N3" s="237"/>
      <c r="O3" s="2"/>
    </row>
    <row r="4" spans="2:14" ht="15">
      <c r="B4" s="1" t="s">
        <v>1</v>
      </c>
      <c r="C4" s="3" t="s">
        <v>14</v>
      </c>
      <c r="D4" s="4" t="s">
        <v>40</v>
      </c>
      <c r="E4" s="4" t="s">
        <v>41</v>
      </c>
      <c r="F4" s="4" t="s">
        <v>42</v>
      </c>
      <c r="G4" s="4" t="s">
        <v>43</v>
      </c>
      <c r="H4" s="5" t="s">
        <v>18</v>
      </c>
      <c r="I4" s="3" t="s">
        <v>14</v>
      </c>
      <c r="J4" s="4" t="s">
        <v>40</v>
      </c>
      <c r="K4" s="4" t="s">
        <v>41</v>
      </c>
      <c r="L4" s="4" t="s">
        <v>42</v>
      </c>
      <c r="M4" s="4" t="s">
        <v>43</v>
      </c>
      <c r="N4" s="5" t="s">
        <v>18</v>
      </c>
    </row>
    <row r="5" spans="2:14" ht="15">
      <c r="B5" s="1" t="s">
        <v>2</v>
      </c>
      <c r="C5" s="3">
        <f aca="true" t="shared" si="0" ref="C5:M5">AVERAGE(C8:C1048576)</f>
        <v>31.3</v>
      </c>
      <c r="D5" s="4">
        <f t="shared" si="0"/>
        <v>52.7</v>
      </c>
      <c r="E5" s="4">
        <f t="shared" si="0"/>
        <v>211.1</v>
      </c>
      <c r="F5" s="4">
        <f t="shared" si="0"/>
        <v>27</v>
      </c>
      <c r="G5" s="4">
        <f t="shared" si="0"/>
        <v>8.6</v>
      </c>
      <c r="H5" s="5">
        <f t="shared" si="0"/>
        <v>330.7</v>
      </c>
      <c r="I5" s="62">
        <f t="shared" si="0"/>
        <v>0.09422550522748349</v>
      </c>
      <c r="J5" s="61">
        <f t="shared" si="0"/>
        <v>0.1595426361915895</v>
      </c>
      <c r="K5" s="61">
        <f t="shared" si="0"/>
        <v>0.63868723186699</v>
      </c>
      <c r="L5" s="61">
        <f t="shared" si="0"/>
        <v>0.08143868663154104</v>
      </c>
      <c r="M5" s="61">
        <f t="shared" si="0"/>
        <v>0.02610594008239598</v>
      </c>
      <c r="N5" s="63">
        <f>SUM(I5:M5)</f>
        <v>1</v>
      </c>
    </row>
    <row r="6" spans="2:14" ht="15">
      <c r="B6" s="1" t="s">
        <v>68</v>
      </c>
      <c r="C6" s="62">
        <f>C5/H5</f>
        <v>0.09464771696401574</v>
      </c>
      <c r="D6" s="61">
        <f>D5/H5</f>
        <v>0.15935893559117026</v>
      </c>
      <c r="E6" s="61">
        <f>E5/H5</f>
        <v>0.6383429089809495</v>
      </c>
      <c r="F6" s="61">
        <f>F5/H5</f>
        <v>0.08164499546416693</v>
      </c>
      <c r="G6" s="61">
        <f>G5/H5</f>
        <v>0.02600544299969761</v>
      </c>
      <c r="H6" s="5"/>
      <c r="I6" s="62"/>
      <c r="J6" s="61"/>
      <c r="K6" s="61"/>
      <c r="L6" s="61"/>
      <c r="M6" s="61"/>
      <c r="N6" s="63"/>
    </row>
    <row r="7" spans="3:14" ht="15">
      <c r="C7" s="3"/>
      <c r="D7" s="4"/>
      <c r="E7" s="4"/>
      <c r="F7" s="4"/>
      <c r="G7" s="4"/>
      <c r="H7" s="5"/>
      <c r="I7" s="62"/>
      <c r="J7" s="61"/>
      <c r="K7" s="61"/>
      <c r="L7" s="61"/>
      <c r="M7" s="61"/>
      <c r="N7" s="63"/>
    </row>
    <row r="8" spans="1:14" ht="15">
      <c r="A8" s="120">
        <v>62</v>
      </c>
      <c r="B8" s="1" t="s">
        <v>44</v>
      </c>
      <c r="C8" s="20">
        <f>'Oljeforbruk- INN'!I8</f>
        <v>25</v>
      </c>
      <c r="D8" s="20">
        <f>'Oljeforbruk- INN'!P8</f>
        <v>66</v>
      </c>
      <c r="E8" s="20">
        <f>'Oljeforbruk- INN'!W8</f>
        <v>238</v>
      </c>
      <c r="F8" s="20">
        <f>'Oljeforbruk- INN'!AD8</f>
        <v>12</v>
      </c>
      <c r="G8" s="20">
        <f>'Oljeforbruk- INN'!AK8</f>
        <v>9</v>
      </c>
      <c r="H8" s="20">
        <f aca="true" t="shared" si="1" ref="H8:H17">C8+D8+E8+F8+G8</f>
        <v>350</v>
      </c>
      <c r="I8" s="62">
        <f aca="true" t="shared" si="2" ref="I8:I17">C8/H8</f>
        <v>0.07142857142857142</v>
      </c>
      <c r="J8" s="61">
        <f aca="true" t="shared" si="3" ref="J8:J17">D8/H8</f>
        <v>0.18857142857142858</v>
      </c>
      <c r="K8" s="61">
        <f aca="true" t="shared" si="4" ref="K8:K17">E8/H8</f>
        <v>0.68</v>
      </c>
      <c r="L8" s="61">
        <f aca="true" t="shared" si="5" ref="L8:L17">F8/H8</f>
        <v>0.03428571428571429</v>
      </c>
      <c r="M8" s="61">
        <f aca="true" t="shared" si="6" ref="M8:M17">G8/H8</f>
        <v>0.025714285714285714</v>
      </c>
      <c r="N8" s="63">
        <f aca="true" t="shared" si="7" ref="N8:N17">SUM(I8:M8)</f>
        <v>1</v>
      </c>
    </row>
    <row r="9" spans="1:14" ht="15">
      <c r="A9" s="120">
        <v>63</v>
      </c>
      <c r="B9" s="1" t="s">
        <v>45</v>
      </c>
      <c r="C9" s="20">
        <f>'Oljeforbruk- INN'!I9</f>
        <v>34</v>
      </c>
      <c r="D9" s="20">
        <f>'Oljeforbruk- INN'!P9</f>
        <v>52</v>
      </c>
      <c r="E9" s="20">
        <f>'Oljeforbruk- INN'!W9</f>
        <v>224</v>
      </c>
      <c r="F9" s="20">
        <f>'Oljeforbruk- INN'!AD9</f>
        <v>34</v>
      </c>
      <c r="G9" s="20">
        <f>'Oljeforbruk- INN'!AK9</f>
        <v>10</v>
      </c>
      <c r="H9" s="20">
        <f t="shared" si="1"/>
        <v>354</v>
      </c>
      <c r="I9" s="62">
        <f t="shared" si="2"/>
        <v>0.096045197740113</v>
      </c>
      <c r="J9" s="61">
        <f t="shared" si="3"/>
        <v>0.14689265536723164</v>
      </c>
      <c r="K9" s="61">
        <f t="shared" si="4"/>
        <v>0.632768361581921</v>
      </c>
      <c r="L9" s="61">
        <f t="shared" si="5"/>
        <v>0.096045197740113</v>
      </c>
      <c r="M9" s="61">
        <f t="shared" si="6"/>
        <v>0.02824858757062147</v>
      </c>
      <c r="N9" s="63">
        <f t="shared" si="7"/>
        <v>1</v>
      </c>
    </row>
    <row r="10" spans="1:14" ht="15">
      <c r="A10" s="120">
        <v>65</v>
      </c>
      <c r="B10" s="1" t="s">
        <v>46</v>
      </c>
      <c r="C10" s="20">
        <f>'Oljeforbruk- INN'!I10</f>
        <v>35</v>
      </c>
      <c r="D10" s="20">
        <f>'Oljeforbruk- INN'!P10</f>
        <v>64</v>
      </c>
      <c r="E10" s="20">
        <f>'Oljeforbruk- INN'!W10</f>
        <v>224</v>
      </c>
      <c r="F10" s="20">
        <f>'Oljeforbruk- INN'!AD10</f>
        <v>35</v>
      </c>
      <c r="G10" s="20">
        <f>'Oljeforbruk- INN'!AK10</f>
        <v>7</v>
      </c>
      <c r="H10" s="20">
        <f t="shared" si="1"/>
        <v>365</v>
      </c>
      <c r="I10" s="62">
        <f t="shared" si="2"/>
        <v>0.0958904109589041</v>
      </c>
      <c r="J10" s="61">
        <f t="shared" si="3"/>
        <v>0.17534246575342466</v>
      </c>
      <c r="K10" s="61">
        <f t="shared" si="4"/>
        <v>0.6136986301369863</v>
      </c>
      <c r="L10" s="61">
        <f t="shared" si="5"/>
        <v>0.0958904109589041</v>
      </c>
      <c r="M10" s="61">
        <f t="shared" si="6"/>
        <v>0.019178082191780823</v>
      </c>
      <c r="N10" s="63">
        <f t="shared" si="7"/>
        <v>1</v>
      </c>
    </row>
    <row r="11" spans="1:14" ht="15">
      <c r="A11" s="120">
        <v>66</v>
      </c>
      <c r="B11" s="1" t="s">
        <v>47</v>
      </c>
      <c r="C11" s="20">
        <f>'Oljeforbruk- INN'!I11</f>
        <v>34</v>
      </c>
      <c r="D11" s="20">
        <f>'Oljeforbruk- INN'!P11</f>
        <v>52</v>
      </c>
      <c r="E11" s="20">
        <f>'Oljeforbruk- INN'!W11</f>
        <v>224</v>
      </c>
      <c r="F11" s="20">
        <f>'Oljeforbruk- INN'!AD11</f>
        <v>34</v>
      </c>
      <c r="G11" s="20">
        <f>'Oljeforbruk- INN'!AK11</f>
        <v>10</v>
      </c>
      <c r="H11" s="20">
        <f t="shared" si="1"/>
        <v>354</v>
      </c>
      <c r="I11" s="62">
        <f t="shared" si="2"/>
        <v>0.096045197740113</v>
      </c>
      <c r="J11" s="61">
        <f t="shared" si="3"/>
        <v>0.14689265536723164</v>
      </c>
      <c r="K11" s="61">
        <f t="shared" si="4"/>
        <v>0.632768361581921</v>
      </c>
      <c r="L11" s="61">
        <f t="shared" si="5"/>
        <v>0.096045197740113</v>
      </c>
      <c r="M11" s="61">
        <f t="shared" si="6"/>
        <v>0.02824858757062147</v>
      </c>
      <c r="N11" s="63">
        <f t="shared" si="7"/>
        <v>1</v>
      </c>
    </row>
    <row r="12" spans="1:14" ht="15">
      <c r="A12" s="120">
        <v>67</v>
      </c>
      <c r="B12" s="1" t="s">
        <v>48</v>
      </c>
      <c r="C12" s="20">
        <f>'Oljeforbruk- INN'!I12</f>
        <v>49</v>
      </c>
      <c r="D12" s="20">
        <f>'Oljeforbruk- INN'!P12</f>
        <v>43</v>
      </c>
      <c r="E12" s="20">
        <f>'Oljeforbruk- INN'!W12</f>
        <v>216</v>
      </c>
      <c r="F12" s="20">
        <f>'Oljeforbruk- INN'!AD12</f>
        <v>25</v>
      </c>
      <c r="G12" s="20">
        <f>'Oljeforbruk- INN'!AK12</f>
        <v>7</v>
      </c>
      <c r="H12" s="20">
        <f t="shared" si="1"/>
        <v>340</v>
      </c>
      <c r="I12" s="62">
        <f t="shared" si="2"/>
        <v>0.14411764705882352</v>
      </c>
      <c r="J12" s="61">
        <f t="shared" si="3"/>
        <v>0.1264705882352941</v>
      </c>
      <c r="K12" s="61">
        <f t="shared" si="4"/>
        <v>0.6352941176470588</v>
      </c>
      <c r="L12" s="61">
        <f t="shared" si="5"/>
        <v>0.07352941176470588</v>
      </c>
      <c r="M12" s="61">
        <f t="shared" si="6"/>
        <v>0.020588235294117647</v>
      </c>
      <c r="N12" s="63">
        <f t="shared" si="7"/>
        <v>0.9999999999999999</v>
      </c>
    </row>
    <row r="13" spans="1:14" ht="15">
      <c r="A13" s="120">
        <v>68</v>
      </c>
      <c r="B13" s="1" t="s">
        <v>49</v>
      </c>
      <c r="C13" s="20">
        <f>'Oljeforbruk- INN'!I13</f>
        <v>34</v>
      </c>
      <c r="D13" s="20">
        <f>'Oljeforbruk- INN'!P13</f>
        <v>51</v>
      </c>
      <c r="E13" s="20">
        <f>'Oljeforbruk- INN'!W13</f>
        <v>223</v>
      </c>
      <c r="F13" s="20">
        <f>'Oljeforbruk- INN'!AD13</f>
        <v>34</v>
      </c>
      <c r="G13" s="20">
        <f>'Oljeforbruk- INN'!AK13</f>
        <v>10</v>
      </c>
      <c r="H13" s="20">
        <f t="shared" si="1"/>
        <v>352</v>
      </c>
      <c r="I13" s="62">
        <f t="shared" si="2"/>
        <v>0.09659090909090909</v>
      </c>
      <c r="J13" s="61">
        <f t="shared" si="3"/>
        <v>0.14488636363636365</v>
      </c>
      <c r="K13" s="61">
        <f t="shared" si="4"/>
        <v>0.6335227272727273</v>
      </c>
      <c r="L13" s="61">
        <f t="shared" si="5"/>
        <v>0.09659090909090909</v>
      </c>
      <c r="M13" s="61">
        <f t="shared" si="6"/>
        <v>0.028409090909090908</v>
      </c>
      <c r="N13" s="63">
        <f t="shared" si="7"/>
        <v>1</v>
      </c>
    </row>
    <row r="14" spans="1:14" ht="15">
      <c r="A14" s="4">
        <v>69</v>
      </c>
      <c r="B14" s="1" t="s">
        <v>50</v>
      </c>
      <c r="C14" s="20">
        <f>'Oljeforbruk- INN'!I14</f>
        <v>26</v>
      </c>
      <c r="D14" s="20">
        <f>'Oljeforbruk- INN'!P14</f>
        <v>39</v>
      </c>
      <c r="E14" s="20">
        <f>'Oljeforbruk- INN'!W14</f>
        <v>167</v>
      </c>
      <c r="F14" s="20">
        <f>'Oljeforbruk- INN'!AD14</f>
        <v>26</v>
      </c>
      <c r="G14" s="20">
        <f>'Oljeforbruk- INN'!AK14</f>
        <v>10</v>
      </c>
      <c r="H14" s="20">
        <f t="shared" si="1"/>
        <v>268</v>
      </c>
      <c r="I14" s="62">
        <f t="shared" si="2"/>
        <v>0.09701492537313433</v>
      </c>
      <c r="J14" s="61">
        <f t="shared" si="3"/>
        <v>0.1455223880597015</v>
      </c>
      <c r="K14" s="61">
        <f t="shared" si="4"/>
        <v>0.6231343283582089</v>
      </c>
      <c r="L14" s="61">
        <f t="shared" si="5"/>
        <v>0.09701492537313433</v>
      </c>
      <c r="M14" s="61">
        <f t="shared" si="6"/>
        <v>0.03731343283582089</v>
      </c>
      <c r="N14" s="63">
        <f t="shared" si="7"/>
        <v>1</v>
      </c>
    </row>
    <row r="15" spans="1:14" ht="15">
      <c r="A15" s="4">
        <v>70</v>
      </c>
      <c r="B15" s="1" t="s">
        <v>51</v>
      </c>
      <c r="C15" s="20">
        <f>'Oljeforbruk- INN'!I15</f>
        <v>21</v>
      </c>
      <c r="D15" s="20">
        <f>'Oljeforbruk- INN'!P15</f>
        <v>45</v>
      </c>
      <c r="E15" s="20">
        <f>'Oljeforbruk- INN'!W15</f>
        <v>176</v>
      </c>
      <c r="F15" s="20">
        <f>'Oljeforbruk- INN'!AD15</f>
        <v>19</v>
      </c>
      <c r="G15" s="20">
        <f>'Oljeforbruk- INN'!AK15</f>
        <v>5</v>
      </c>
      <c r="H15" s="20">
        <f t="shared" si="1"/>
        <v>266</v>
      </c>
      <c r="I15" s="62">
        <f t="shared" si="2"/>
        <v>0.07894736842105263</v>
      </c>
      <c r="J15" s="61">
        <f t="shared" si="3"/>
        <v>0.16917293233082706</v>
      </c>
      <c r="K15" s="61">
        <f t="shared" si="4"/>
        <v>0.6616541353383458</v>
      </c>
      <c r="L15" s="61">
        <f t="shared" si="5"/>
        <v>0.07142857142857142</v>
      </c>
      <c r="M15" s="61">
        <f t="shared" si="6"/>
        <v>0.018796992481203006</v>
      </c>
      <c r="N15" s="63">
        <f t="shared" si="7"/>
        <v>1</v>
      </c>
    </row>
    <row r="16" spans="1:14" ht="15">
      <c r="A16" s="120">
        <v>71</v>
      </c>
      <c r="B16" s="1" t="s">
        <v>52</v>
      </c>
      <c r="C16" s="20">
        <f>'Oljeforbruk- INN'!I16</f>
        <v>22</v>
      </c>
      <c r="D16" s="20">
        <f>'Oljeforbruk- INN'!P16</f>
        <v>65</v>
      </c>
      <c r="E16" s="20">
        <f>'Oljeforbruk- INN'!W16</f>
        <v>204</v>
      </c>
      <c r="F16" s="20">
        <f>'Oljeforbruk- INN'!AD16</f>
        <v>18</v>
      </c>
      <c r="G16" s="20">
        <f>'Oljeforbruk- INN'!AK16</f>
        <v>8</v>
      </c>
      <c r="H16" s="20">
        <f t="shared" si="1"/>
        <v>317</v>
      </c>
      <c r="I16" s="62">
        <f t="shared" si="2"/>
        <v>0.0694006309148265</v>
      </c>
      <c r="J16" s="61">
        <f t="shared" si="3"/>
        <v>0.20504731861198738</v>
      </c>
      <c r="K16" s="61">
        <f t="shared" si="4"/>
        <v>0.6435331230283912</v>
      </c>
      <c r="L16" s="61">
        <f t="shared" si="5"/>
        <v>0.056782334384858045</v>
      </c>
      <c r="M16" s="61">
        <f t="shared" si="6"/>
        <v>0.025236593059936908</v>
      </c>
      <c r="N16" s="63">
        <f t="shared" si="7"/>
        <v>1</v>
      </c>
    </row>
    <row r="17" spans="1:14" ht="15">
      <c r="A17" s="120">
        <v>73</v>
      </c>
      <c r="B17" s="1" t="s">
        <v>53</v>
      </c>
      <c r="C17" s="20">
        <f>'Oljeforbruk- INN'!I17</f>
        <v>33</v>
      </c>
      <c r="D17" s="20">
        <f>'Oljeforbruk- INN'!P17</f>
        <v>50</v>
      </c>
      <c r="E17" s="20">
        <f>'Oljeforbruk- INN'!W17</f>
        <v>215</v>
      </c>
      <c r="F17" s="20">
        <f>'Oljeforbruk- INN'!AD17</f>
        <v>33</v>
      </c>
      <c r="G17" s="20">
        <f>'Oljeforbruk- INN'!AK17</f>
        <v>10</v>
      </c>
      <c r="H17" s="20">
        <f t="shared" si="1"/>
        <v>341</v>
      </c>
      <c r="I17" s="62">
        <f t="shared" si="2"/>
        <v>0.0967741935483871</v>
      </c>
      <c r="J17" s="61">
        <f t="shared" si="3"/>
        <v>0.1466275659824047</v>
      </c>
      <c r="K17" s="61">
        <f t="shared" si="4"/>
        <v>0.6304985337243402</v>
      </c>
      <c r="L17" s="61">
        <f t="shared" si="5"/>
        <v>0.0967741935483871</v>
      </c>
      <c r="M17" s="61">
        <f t="shared" si="6"/>
        <v>0.02932551319648094</v>
      </c>
      <c r="N17" s="63">
        <f t="shared" si="7"/>
        <v>1</v>
      </c>
    </row>
    <row r="18" spans="3:14" ht="15">
      <c r="C18" s="3"/>
      <c r="D18" s="4"/>
      <c r="E18" s="4"/>
      <c r="F18" s="4"/>
      <c r="G18" s="4"/>
      <c r="H18" s="5"/>
      <c r="I18" s="3"/>
      <c r="J18" s="4"/>
      <c r="K18" s="4"/>
      <c r="L18" s="4"/>
      <c r="M18" s="4"/>
      <c r="N18" s="5"/>
    </row>
    <row r="19" spans="3:14" ht="15">
      <c r="C19" s="3"/>
      <c r="D19" s="4"/>
      <c r="E19" s="4"/>
      <c r="F19" s="4"/>
      <c r="G19" s="4"/>
      <c r="H19" s="5"/>
      <c r="I19" s="3"/>
      <c r="J19" s="4"/>
      <c r="K19" s="4"/>
      <c r="L19" s="4"/>
      <c r="M19" s="4"/>
      <c r="N19" s="5"/>
    </row>
    <row r="20" spans="3:14" ht="15">
      <c r="C20" s="3"/>
      <c r="D20" s="4"/>
      <c r="E20" s="4"/>
      <c r="F20" s="4"/>
      <c r="G20" s="4"/>
      <c r="H20" s="5"/>
      <c r="I20" s="3"/>
      <c r="J20" s="4"/>
      <c r="K20" s="4"/>
      <c r="L20" s="4"/>
      <c r="M20" s="4"/>
      <c r="N20" s="5"/>
    </row>
    <row r="21" spans="3:14" ht="15">
      <c r="C21" s="3"/>
      <c r="D21" s="4"/>
      <c r="E21" s="4"/>
      <c r="F21" s="4"/>
      <c r="G21" s="4"/>
      <c r="H21" s="5"/>
      <c r="I21" s="3"/>
      <c r="J21" s="4"/>
      <c r="K21" s="4"/>
      <c r="L21" s="4"/>
      <c r="M21" s="4"/>
      <c r="N21" s="5"/>
    </row>
    <row r="22" spans="3:14" ht="15">
      <c r="C22" s="3"/>
      <c r="D22" s="4"/>
      <c r="E22" s="4"/>
      <c r="F22" s="4"/>
      <c r="G22" s="4"/>
      <c r="H22" s="5"/>
      <c r="I22" s="3"/>
      <c r="J22" s="4"/>
      <c r="K22" s="4"/>
      <c r="L22" s="4"/>
      <c r="M22" s="4"/>
      <c r="N22" s="5"/>
    </row>
    <row r="23" spans="3:14" ht="15">
      <c r="C23" s="3"/>
      <c r="D23" s="4"/>
      <c r="E23" s="4"/>
      <c r="F23" s="4"/>
      <c r="G23" s="4"/>
      <c r="H23" s="5"/>
      <c r="I23" s="3"/>
      <c r="J23" s="4"/>
      <c r="K23" s="4"/>
      <c r="L23" s="4"/>
      <c r="M23" s="4"/>
      <c r="N23" s="5"/>
    </row>
    <row r="24" spans="3:14" ht="15">
      <c r="C24" s="3"/>
      <c r="D24" s="4"/>
      <c r="E24" s="4"/>
      <c r="F24" s="4"/>
      <c r="G24" s="4"/>
      <c r="H24" s="5"/>
      <c r="I24" s="3"/>
      <c r="J24" s="4"/>
      <c r="K24" s="4"/>
      <c r="L24" s="4"/>
      <c r="M24" s="4"/>
      <c r="N24" s="5"/>
    </row>
    <row r="25" spans="3:14" ht="15">
      <c r="C25" s="3"/>
      <c r="D25" s="4"/>
      <c r="E25" s="4"/>
      <c r="F25" s="4"/>
      <c r="G25" s="4"/>
      <c r="H25" s="5"/>
      <c r="I25" s="3"/>
      <c r="J25" s="4"/>
      <c r="K25" s="4"/>
      <c r="L25" s="4"/>
      <c r="M25" s="4"/>
      <c r="N25" s="5"/>
    </row>
    <row r="26" spans="3:14" ht="15">
      <c r="C26" s="3"/>
      <c r="D26" s="4"/>
      <c r="E26" s="4"/>
      <c r="F26" s="4"/>
      <c r="G26" s="4"/>
      <c r="H26" s="5"/>
      <c r="I26" s="3"/>
      <c r="J26" s="4"/>
      <c r="K26" s="4"/>
      <c r="L26" s="4"/>
      <c r="M26" s="4"/>
      <c r="N26" s="5"/>
    </row>
  </sheetData>
  <mergeCells count="2">
    <mergeCell ref="I3:N3"/>
    <mergeCell ref="C3:H3"/>
  </mergeCells>
  <printOptions/>
  <pageMargins left="0.7" right="0.7" top="0.787401575" bottom="0.7874015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theme="3" tint="-0.24997000396251678"/>
  </sheetPr>
  <dimension ref="B2:P226"/>
  <sheetViews>
    <sheetView workbookViewId="0" topLeftCell="A185">
      <selection activeCell="K221" sqref="K221"/>
    </sheetView>
  </sheetViews>
  <sheetFormatPr defaultColWidth="11.421875" defaultRowHeight="11.25" customHeight="1"/>
  <cols>
    <col min="1" max="16384" width="11.421875" style="1" customWidth="1"/>
  </cols>
  <sheetData>
    <row r="2" spans="6:10" ht="11.25" customHeight="1">
      <c r="F2" s="268" t="s">
        <v>259</v>
      </c>
      <c r="G2" s="268"/>
      <c r="H2" s="268"/>
      <c r="I2" s="268"/>
      <c r="J2" s="268"/>
    </row>
    <row r="3" spans="6:10" ht="11.25" customHeight="1">
      <c r="F3" s="268"/>
      <c r="G3" s="268"/>
      <c r="H3" s="268"/>
      <c r="I3" s="268"/>
      <c r="J3" s="268"/>
    </row>
    <row r="9" spans="3:4" ht="11.25" customHeight="1" thickBot="1">
      <c r="C9" s="228" t="s">
        <v>235</v>
      </c>
      <c r="D9" s="228"/>
    </row>
    <row r="10" spans="3:4" ht="11.25" customHeight="1" thickBot="1" thickTop="1">
      <c r="C10" s="228"/>
      <c r="D10" s="228"/>
    </row>
    <row r="11" ht="11.25" customHeight="1" thickTop="1"/>
    <row r="13" spans="3:14" ht="11.25" customHeight="1">
      <c r="C13" s="269" t="s">
        <v>14</v>
      </c>
      <c r="D13" s="269"/>
      <c r="E13" s="270" t="s">
        <v>247</v>
      </c>
      <c r="F13" s="270"/>
      <c r="G13" s="270"/>
      <c r="H13" s="22"/>
      <c r="I13" s="22"/>
      <c r="J13" s="269" t="s">
        <v>14</v>
      </c>
      <c r="K13" s="269"/>
      <c r="L13" s="270" t="s">
        <v>251</v>
      </c>
      <c r="M13" s="270"/>
      <c r="N13" s="270"/>
    </row>
    <row r="14" spans="3:14" ht="11.25" customHeight="1">
      <c r="C14" s="269"/>
      <c r="D14" s="269"/>
      <c r="E14" s="270"/>
      <c r="F14" s="270"/>
      <c r="G14" s="270"/>
      <c r="J14" s="269"/>
      <c r="K14" s="269"/>
      <c r="L14" s="270"/>
      <c r="M14" s="270"/>
      <c r="N14" s="270"/>
    </row>
    <row r="16" spans="3:12" ht="11.25" customHeight="1">
      <c r="C16" s="126" t="s">
        <v>244</v>
      </c>
      <c r="J16" s="126" t="s">
        <v>244</v>
      </c>
      <c r="L16" s="120"/>
    </row>
    <row r="17" ht="11.25" customHeight="1">
      <c r="M17" s="133"/>
    </row>
    <row r="18" spans="3:16" ht="11.25" customHeight="1">
      <c r="C18" s="120"/>
      <c r="D18" s="120" t="s">
        <v>240</v>
      </c>
      <c r="E18" s="120" t="s">
        <v>241</v>
      </c>
      <c r="K18" s="117" t="s">
        <v>236</v>
      </c>
      <c r="L18" s="1" t="s">
        <v>240</v>
      </c>
      <c r="M18" s="120" t="s">
        <v>262</v>
      </c>
      <c r="N18" s="1" t="s">
        <v>242</v>
      </c>
      <c r="O18" s="1" t="s">
        <v>241</v>
      </c>
      <c r="P18" s="1" t="s">
        <v>243</v>
      </c>
    </row>
    <row r="19" spans="3:16" ht="11.25" customHeight="1">
      <c r="C19" s="120" t="s">
        <v>0</v>
      </c>
      <c r="D19" s="120">
        <f>INNDATA!F84*INNDATA!H84</f>
        <v>0</v>
      </c>
      <c r="E19" s="120">
        <f>INNDATA!F84*INNDATA!H84*INNDATA!C16</f>
        <v>0</v>
      </c>
      <c r="J19" s="1" t="s">
        <v>0</v>
      </c>
      <c r="K19" s="1" t="str">
        <f>IF(AND(INNDATA!D84&gt;0,INNDATA!D84&lt;=0.1),INNDATA!D691,IF(AND(INNDATA!D84&gt;0.1,INNDATA!D84&lt;=0.2),INNDATA!D692,IF(AND(INNDATA!D84&gt;0.2,INNDATA!D84&lt;=0.3),INNDATA!D693,IF(AND(INNDATA!D84&gt;0.3,INNDATA!D84&lt;=0.4),INNDATA!D694,IF(AND(INNDATA!D84&gt;0.4,INNDATA!D84&lt;=0.5),INNDATA!D695,IF(AND(INNDATA!D84&gt;0.5,INNDATA!D84&lt;=0.6),INNDATA!D696,IF(AND(INNDATA!D84&gt;0.7,INNDATA!D84&lt;=0.8),INNDATA!D697,IF(AND(INNDATA!D84&gt;0.8,INNDATA!D84&lt;=0.9),INNDATA!D698,IF(AND(INNDATA!D84&gt;0.9,INNDATA!D84&lt;=1),INNDATA!D699,"")))))))))</f>
        <v/>
      </c>
      <c r="L19" s="1">
        <f>INNDATA!F84*INNDATA!H84</f>
        <v>0</v>
      </c>
      <c r="M19" s="1">
        <v>840</v>
      </c>
      <c r="N19" s="1" t="e">
        <f>(M19*L19)/K19</f>
        <v>#VALUE!</v>
      </c>
      <c r="O19" s="1">
        <f>INNDATA!F84*INNDATA!H84*INNDATA!C16</f>
        <v>0</v>
      </c>
      <c r="P19" s="1" t="e">
        <f>N19*INNDATA!C16</f>
        <v>#VALUE!</v>
      </c>
    </row>
    <row r="20" spans="3:16" ht="11.25" customHeight="1">
      <c r="C20" s="120" t="s">
        <v>3</v>
      </c>
      <c r="D20" s="120">
        <f>INNDATA!F86*INNDATA!H86</f>
        <v>0</v>
      </c>
      <c r="E20" s="120">
        <f>INNDATA!F85*INNDATA!H85*INNDATA!C16</f>
        <v>0</v>
      </c>
      <c r="J20" s="1" t="s">
        <v>3</v>
      </c>
      <c r="K20" s="120" t="str">
        <f>IF(AND(INNDATA!D86&gt;0,INNDATA!D86&lt;=0.1),INNDATA!L691,IF(AND(INNDATA!D86&gt;0.1,INNDATA!D86&lt;=0.2),INNDATA!L692,IF(AND(INNDATA!D86&gt;0.2,INNDATA!D86&lt;=0.3),INNDATA!L693,IF(AND(INNDATA!D86&gt;0.3,INNDATA!D86&lt;=0.4),INNDATA!L694,IF(AND(INNDATA!D86&gt;0.4,INNDATA!D86&lt;=0.5),INNDATA!L695,IF(AND(INNDATA!D86&gt;0.5,INNDATA!D86&lt;=0.6),INNDATA!L696,IF(AND(INNDATA!D86&gt;0.7,INNDATA!D86&lt;=0.8),INNDATA!L697,IF(AND(INNDATA!D86&gt;0.8,INNDATA!D86&lt;=0.9),INNDATA!L698,IF(AND(INNDATA!D86&gt;0.9,INNDATA!D86&lt;=1),INNDATA!L699,"")))))))))</f>
        <v/>
      </c>
      <c r="L20" s="1">
        <f>INNDATA!F86*INNDATA!H86</f>
        <v>0</v>
      </c>
      <c r="M20" s="1">
        <v>840</v>
      </c>
      <c r="N20" s="120" t="e">
        <f>(M20*L20)/K20</f>
        <v>#VALUE!</v>
      </c>
      <c r="O20" s="120">
        <f>INNDATA!F85*INNDATA!H85*INNDATA!C16</f>
        <v>0</v>
      </c>
      <c r="P20" s="120" t="e">
        <f>N20*INNDATA!C17</f>
        <v>#VALUE!</v>
      </c>
    </row>
    <row r="21" spans="3:16" ht="11.25" customHeight="1">
      <c r="C21" s="120" t="s">
        <v>4</v>
      </c>
      <c r="D21" s="120">
        <f>INNDATA!F88*INNDATA!H88</f>
        <v>0</v>
      </c>
      <c r="E21" s="120">
        <f>INNDATA!F86*INNDATA!H86*INNDATA!C16</f>
        <v>0</v>
      </c>
      <c r="J21" s="1" t="s">
        <v>4</v>
      </c>
      <c r="K21" s="120" t="str">
        <f>IF(AND(INNDATA!F88&gt;0,INNDATA!F88&lt;=0.1),INNDATA!D710,IF(AND(INNDATA!F88&gt;0.1,INNDATA!F88&lt;=0.2),INNDATA!D711,IF(AND(INNDATA!F88&gt;0.2,INNDATA!F88&lt;=0.3),INNDATA!D712,IF(AND(INNDATA!F88&gt;0.3,INNDATA!F88&lt;=0.4),INNDATA!D713,IF(AND(INNDATA!F88&gt;0.4,INNDATA!F88&lt;=0.5),INNDATA!D714,IF(AND(INNDATA!F88&gt;0.5,INNDATA!F88&lt;=0.6),INNDATA!D715,IF(AND(INNDATA!F88&gt;0.7,INNDATA!F88&lt;=0.8),INNDATA!D716,IF(AND(INNDATA!F88&gt;0.8,INNDATA!F88&lt;=0.9),INNDATA!D717,IF(AND(INNDATA!F88&gt;0.9,INNDATA!F88&lt;=1),INNDATA!D718,"")))))))))</f>
        <v/>
      </c>
      <c r="L21" s="1">
        <f>INNDATA!F88*INNDATA!H88</f>
        <v>0</v>
      </c>
      <c r="M21" s="1">
        <v>840</v>
      </c>
      <c r="N21" s="120" t="e">
        <f>(M21*L21)/K21</f>
        <v>#VALUE!</v>
      </c>
      <c r="O21" s="120">
        <f>INNDATA!F86*INNDATA!H86*INNDATA!C16</f>
        <v>0</v>
      </c>
      <c r="P21" s="120" t="e">
        <f>N21*INNDATA!C18</f>
        <v>#VALUE!</v>
      </c>
    </row>
    <row r="22" spans="3:16" ht="11.25" customHeight="1">
      <c r="C22" s="7" t="s">
        <v>5</v>
      </c>
      <c r="D22" s="7">
        <f>INNDATA!F90*INNDATA!H90</f>
        <v>0</v>
      </c>
      <c r="E22" s="7">
        <f>INNDATA!F87*INNDATA!H87*INNDATA!C16</f>
        <v>0</v>
      </c>
      <c r="J22" s="7" t="s">
        <v>5</v>
      </c>
      <c r="K22" s="120" t="str">
        <f>IF(AND(INNDATA!D90&gt;0,INNDATA!D90&lt;=0.1),INNDATA!L710,IF(AND(INNDATA!D90&gt;0.1,INNDATA!D90&lt;=0.2),INNDATA!L711,IF(AND(INNDATA!D90&gt;0.2,INNDATA!D90&lt;=0.3),INNDATA!L712,IF(AND(INNDATA!D90&gt;0.3,INNDATA!D90&lt;=0.4),INNDATA!L713,IF(AND(INNDATA!D90&gt;0.4,INNDATA!D90&lt;=0.5),INNDATA!L714,IF(AND(INNDATA!D90&gt;0.5,INNDATA!D90&lt;=0.6),INNDATA!L715,IF(AND(INNDATA!D90&gt;0.7,INNDATA!D90&lt;=0.8),INNDATA!L716,IF(AND(INNDATA!D90&gt;0.8,INNDATA!D90&lt;=0.9),INNDATA!L717,IF(AND(INNDATA!D90&gt;0.9,INNDATA!D90&lt;=1),INNDATA!L718,"")))))))))</f>
        <v/>
      </c>
      <c r="L22" s="7">
        <f>INNDATA!F90*INNDATA!H90</f>
        <v>0</v>
      </c>
      <c r="M22" s="7">
        <v>840</v>
      </c>
      <c r="N22" s="120" t="e">
        <f>(M22*L22)/K22</f>
        <v>#VALUE!</v>
      </c>
      <c r="O22" s="7">
        <f>INNDATA!F87*INNDATA!H87*INNDATA!C16</f>
        <v>0</v>
      </c>
      <c r="P22" s="7" t="e">
        <f>N22*INNDATA!C19</f>
        <v>#VALUE!</v>
      </c>
    </row>
    <row r="23" spans="3:16" ht="11.25" customHeight="1">
      <c r="C23" s="120" t="s">
        <v>31</v>
      </c>
      <c r="D23" s="120">
        <f>SUM(D19:D22)</f>
        <v>0</v>
      </c>
      <c r="E23" s="120">
        <f>SUM(E19:E22)</f>
        <v>0</v>
      </c>
      <c r="J23" s="1" t="s">
        <v>31</v>
      </c>
      <c r="K23"/>
      <c r="L23" s="120">
        <f>SUM(L19:L22)</f>
        <v>0</v>
      </c>
      <c r="N23" s="120" t="e">
        <f>SUM(N19:N22)</f>
        <v>#VALUE!</v>
      </c>
      <c r="O23" s="120">
        <f>SUM(O19:O22)</f>
        <v>0</v>
      </c>
      <c r="P23" s="1" t="e">
        <f>SUM(P19:P22)</f>
        <v>#VALUE!</v>
      </c>
    </row>
    <row r="25" spans="3:10" ht="11.25" customHeight="1">
      <c r="C25" s="143" t="s">
        <v>248</v>
      </c>
      <c r="D25" s="143"/>
      <c r="J25" s="120"/>
    </row>
    <row r="26" spans="3:10" ht="11.25" customHeight="1">
      <c r="C26" s="143"/>
      <c r="D26" s="143"/>
      <c r="J26" s="120" t="s">
        <v>245</v>
      </c>
    </row>
    <row r="27" ht="11.25" customHeight="1">
      <c r="N27" s="120" t="s">
        <v>254</v>
      </c>
    </row>
    <row r="28" spans="4:12" ht="11.25" customHeight="1">
      <c r="D28" s="120" t="s">
        <v>242</v>
      </c>
      <c r="E28" s="120" t="s">
        <v>240</v>
      </c>
      <c r="F28" s="120" t="s">
        <v>241</v>
      </c>
      <c r="J28" s="120" t="s">
        <v>0</v>
      </c>
      <c r="K28" s="120" t="s">
        <v>246</v>
      </c>
      <c r="L28" s="120" t="s">
        <v>18</v>
      </c>
    </row>
    <row r="29" spans="3:14" ht="11.25" customHeight="1">
      <c r="C29" s="120" t="s">
        <v>8</v>
      </c>
      <c r="D29" s="120">
        <f>UTDATA!K173</f>
        <v>0</v>
      </c>
      <c r="E29" s="1" t="e">
        <f>D29/C41</f>
        <v>#DIV/0!</v>
      </c>
      <c r="F29" s="1" t="e">
        <f>E29*INNDATA!C16</f>
        <v>#DIV/0!</v>
      </c>
      <c r="J29" s="127" t="e">
        <f>N19/L19</f>
        <v>#VALUE!</v>
      </c>
      <c r="K29" s="127" t="e">
        <f>(N20+N21+N22)/(L20+L21+L22)</f>
        <v>#VALUE!</v>
      </c>
      <c r="L29" s="127" t="e">
        <f>N23/L23</f>
        <v>#VALUE!</v>
      </c>
      <c r="N29" s="145">
        <f>INNDATA!C681</f>
        <v>0.2</v>
      </c>
    </row>
    <row r="30" spans="3:6" ht="11.25" customHeight="1">
      <c r="C30" s="120" t="s">
        <v>9</v>
      </c>
      <c r="D30" s="1">
        <f>UTDATA!K262</f>
        <v>0</v>
      </c>
      <c r="E30" s="1" t="e">
        <f>D30/C41</f>
        <v>#DIV/0!</v>
      </c>
      <c r="F30" s="1" t="e">
        <f>E30*INNDATA!C16</f>
        <v>#DIV/0!</v>
      </c>
    </row>
    <row r="31" spans="3:11" ht="11.25" customHeight="1">
      <c r="C31" s="120" t="s">
        <v>11</v>
      </c>
      <c r="D31" s="1">
        <f>UTDATA!K351</f>
        <v>0</v>
      </c>
      <c r="E31" s="1" t="e">
        <f>D31/C41</f>
        <v>#DIV/0!</v>
      </c>
      <c r="F31" s="1" t="e">
        <f>E31*INNDATA!C16</f>
        <v>#DIV/0!</v>
      </c>
      <c r="J31" s="143" t="s">
        <v>248</v>
      </c>
      <c r="K31" s="143"/>
    </row>
    <row r="32" spans="3:11" ht="11.25" customHeight="1">
      <c r="C32" s="120" t="s">
        <v>10</v>
      </c>
      <c r="D32" s="120">
        <f>UTDATA!K440</f>
        <v>0</v>
      </c>
      <c r="E32" s="1" t="e">
        <f>D32/C41</f>
        <v>#DIV/0!</v>
      </c>
      <c r="F32" s="1" t="e">
        <f>E32*INNDATA!C16</f>
        <v>#DIV/0!</v>
      </c>
      <c r="J32" s="143"/>
      <c r="K32" s="143"/>
    </row>
    <row r="33" spans="3:6" ht="11.25" customHeight="1">
      <c r="C33" s="120" t="s">
        <v>12</v>
      </c>
      <c r="D33" s="120">
        <f>UTDATA!K529</f>
        <v>0</v>
      </c>
      <c r="E33" s="1" t="e">
        <f>D33/C41</f>
        <v>#DIV/0!</v>
      </c>
      <c r="F33" s="1" t="e">
        <f>E33*INNDATA!C16</f>
        <v>#DIV/0!</v>
      </c>
    </row>
    <row r="34" spans="3:6" ht="11.25" customHeight="1">
      <c r="C34" s="120" t="s">
        <v>13</v>
      </c>
      <c r="D34" s="120">
        <f>UTDATA!K618</f>
        <v>0</v>
      </c>
      <c r="E34" s="1" t="e">
        <f>D34/C41</f>
        <v>#DIV/0!</v>
      </c>
      <c r="F34" s="1" t="e">
        <f>E34*INNDATA!C16</f>
        <v>#DIV/0!</v>
      </c>
    </row>
    <row r="35" spans="3:12" ht="11.25" customHeight="1">
      <c r="C35" s="120" t="s">
        <v>7</v>
      </c>
      <c r="E35" s="1">
        <f>D19</f>
        <v>0</v>
      </c>
      <c r="F35" s="1">
        <f>E35*INNDATA!C16</f>
        <v>0</v>
      </c>
      <c r="K35" s="120" t="s">
        <v>242</v>
      </c>
      <c r="L35" s="120" t="s">
        <v>242</v>
      </c>
    </row>
    <row r="36" spans="3:14" ht="11.25" customHeight="1">
      <c r="C36" s="118" t="s">
        <v>31</v>
      </c>
      <c r="D36" s="118">
        <f>SUM(D29:D34)</f>
        <v>0</v>
      </c>
      <c r="E36" s="118">
        <f>E35</f>
        <v>0</v>
      </c>
      <c r="F36" s="118"/>
      <c r="K36" s="120" t="s">
        <v>252</v>
      </c>
      <c r="L36" s="120" t="s">
        <v>253</v>
      </c>
      <c r="M36" s="120" t="s">
        <v>240</v>
      </c>
      <c r="N36" s="120" t="s">
        <v>241</v>
      </c>
    </row>
    <row r="37" spans="10:14" ht="11.25" customHeight="1">
      <c r="J37" s="1" t="s">
        <v>8</v>
      </c>
      <c r="K37" s="1">
        <f>UTDATA!K173</f>
        <v>0</v>
      </c>
      <c r="L37" s="1">
        <f>K37*(1+N29)</f>
        <v>0</v>
      </c>
      <c r="M37" s="1" t="e">
        <f>L37/L29</f>
        <v>#VALUE!</v>
      </c>
      <c r="N37" s="1" t="e">
        <f>M37*INNDATA!C16</f>
        <v>#VALUE!</v>
      </c>
    </row>
    <row r="38" spans="10:14" ht="11.25" customHeight="1">
      <c r="J38" s="1" t="s">
        <v>9</v>
      </c>
      <c r="K38" s="1">
        <f>UTDATA!K262</f>
        <v>0</v>
      </c>
      <c r="L38" s="120">
        <f>K38*(1+N29)</f>
        <v>0</v>
      </c>
      <c r="M38" s="120" t="e">
        <f>L38/L29</f>
        <v>#VALUE!</v>
      </c>
      <c r="N38" s="1" t="e">
        <f>M38*INNDATA!C16</f>
        <v>#VALUE!</v>
      </c>
    </row>
    <row r="39" spans="3:14" ht="11.25" customHeight="1">
      <c r="C39" s="120" t="s">
        <v>249</v>
      </c>
      <c r="J39" s="1" t="s">
        <v>11</v>
      </c>
      <c r="K39" s="1">
        <f>UTDATA!K351</f>
        <v>0</v>
      </c>
      <c r="L39" s="120">
        <f>K39*(1+N29)</f>
        <v>0</v>
      </c>
      <c r="M39" s="120" t="e">
        <f>L39/L29</f>
        <v>#VALUE!</v>
      </c>
      <c r="N39" s="1" t="e">
        <f>M39*INNDATA!C16</f>
        <v>#VALUE!</v>
      </c>
    </row>
    <row r="40" spans="10:14" ht="11.25" customHeight="1">
      <c r="J40" s="1" t="s">
        <v>10</v>
      </c>
      <c r="K40" s="1">
        <f>UTDATA!K440</f>
        <v>0</v>
      </c>
      <c r="L40" s="120">
        <f>K40*(1+N29)</f>
        <v>0</v>
      </c>
      <c r="M40" s="120" t="e">
        <f>L40/L29</f>
        <v>#VALUE!</v>
      </c>
      <c r="N40" s="1" t="e">
        <f>M40*INNDATA!C16</f>
        <v>#VALUE!</v>
      </c>
    </row>
    <row r="41" spans="3:14" ht="11.25" customHeight="1">
      <c r="C41" s="127" t="e">
        <f>D36/(D23-D19)</f>
        <v>#DIV/0!</v>
      </c>
      <c r="D41" s="120" t="s">
        <v>250</v>
      </c>
      <c r="J41" s="1" t="s">
        <v>12</v>
      </c>
      <c r="K41" s="4">
        <f>UTDATA!K529</f>
        <v>0</v>
      </c>
      <c r="L41" s="120">
        <f>K41*(1+N29)</f>
        <v>0</v>
      </c>
      <c r="M41" s="120" t="e">
        <f>L41/L29</f>
        <v>#VALUE!</v>
      </c>
      <c r="N41" s="4" t="e">
        <f>M41*INNDATA!C16</f>
        <v>#VALUE!</v>
      </c>
    </row>
    <row r="42" spans="10:14" ht="11.25" customHeight="1">
      <c r="J42" s="7" t="s">
        <v>13</v>
      </c>
      <c r="K42" s="7">
        <f>UTDATA!K618</f>
        <v>0</v>
      </c>
      <c r="L42" s="120">
        <f>K42*(1+N29)</f>
        <v>0</v>
      </c>
      <c r="M42" s="120" t="e">
        <f>L42/L29</f>
        <v>#VALUE!</v>
      </c>
      <c r="N42" s="7" t="e">
        <f>M42*INNDATA!C16</f>
        <v>#VALUE!</v>
      </c>
    </row>
    <row r="43" spans="10:14" ht="11.25" customHeight="1">
      <c r="J43" s="1" t="s">
        <v>31</v>
      </c>
      <c r="K43" s="1">
        <f>SUM(K37:K42)</f>
        <v>0</v>
      </c>
      <c r="L43" s="118"/>
      <c r="M43" s="118" t="e">
        <f>SUM(M37:M42)</f>
        <v>#VALUE!</v>
      </c>
      <c r="N43" s="120" t="e">
        <f>SUM(N37:N42)</f>
        <v>#VALUE!</v>
      </c>
    </row>
    <row r="44" spans="10:16" ht="11.25" customHeight="1">
      <c r="J44" s="118" t="s">
        <v>7</v>
      </c>
      <c r="K44" s="128"/>
      <c r="L44" s="128"/>
      <c r="M44" s="118" t="e">
        <f>L23-M43</f>
        <v>#VALUE!</v>
      </c>
      <c r="N44" s="7" t="e">
        <f>M44*INNDATA!C16</f>
        <v>#VALUE!</v>
      </c>
      <c r="O44"/>
      <c r="P44"/>
    </row>
    <row r="45" spans="10:16" ht="11.25" customHeight="1">
      <c r="J45"/>
      <c r="K45"/>
      <c r="L45"/>
      <c r="M45"/>
      <c r="N45"/>
      <c r="O45"/>
      <c r="P45"/>
    </row>
    <row r="46" spans="10:16" ht="11.25" customHeight="1">
      <c r="J46"/>
      <c r="K46"/>
      <c r="L46"/>
      <c r="M46"/>
      <c r="N46"/>
      <c r="O46"/>
      <c r="P46"/>
    </row>
    <row r="47" spans="3:14" ht="11.25" customHeight="1">
      <c r="C47" s="269" t="s">
        <v>40</v>
      </c>
      <c r="D47" s="269"/>
      <c r="E47" s="270" t="s">
        <v>247</v>
      </c>
      <c r="F47" s="270"/>
      <c r="G47" s="270"/>
      <c r="J47" s="269" t="s">
        <v>40</v>
      </c>
      <c r="K47" s="269"/>
      <c r="L47" s="270" t="s">
        <v>251</v>
      </c>
      <c r="M47" s="270"/>
      <c r="N47" s="270"/>
    </row>
    <row r="48" spans="3:16" ht="11.25" customHeight="1">
      <c r="C48" s="269"/>
      <c r="D48" s="269"/>
      <c r="E48" s="270"/>
      <c r="F48" s="270"/>
      <c r="G48" s="270"/>
      <c r="H48" s="120"/>
      <c r="J48" s="269"/>
      <c r="K48" s="269"/>
      <c r="L48" s="270"/>
      <c r="M48" s="270"/>
      <c r="N48" s="270"/>
      <c r="O48" s="120"/>
      <c r="P48" s="120"/>
    </row>
    <row r="49" spans="3:16" ht="11.25" customHeight="1">
      <c r="C49" s="120"/>
      <c r="D49" s="120"/>
      <c r="E49" s="120"/>
      <c r="F49" s="120"/>
      <c r="G49" s="120"/>
      <c r="H49" s="120"/>
      <c r="J49" s="120"/>
      <c r="K49" s="120"/>
      <c r="L49" s="120"/>
      <c r="M49" s="120"/>
      <c r="N49" s="120"/>
      <c r="O49" s="120"/>
      <c r="P49" s="120"/>
    </row>
    <row r="50" spans="3:16" ht="11.25" customHeight="1">
      <c r="C50" s="126" t="s">
        <v>244</v>
      </c>
      <c r="D50" s="120"/>
      <c r="E50" s="120"/>
      <c r="F50" s="120"/>
      <c r="G50" s="120"/>
      <c r="H50" s="120"/>
      <c r="J50" s="126" t="s">
        <v>244</v>
      </c>
      <c r="K50" s="120"/>
      <c r="L50" s="120"/>
      <c r="M50" s="120"/>
      <c r="N50" s="120"/>
      <c r="O50" s="120"/>
      <c r="P50" s="120"/>
    </row>
    <row r="51" spans="3:16" ht="11.25" customHeight="1">
      <c r="C51" s="120"/>
      <c r="D51" s="120"/>
      <c r="E51" s="120"/>
      <c r="F51" s="120"/>
      <c r="G51" s="120"/>
      <c r="H51" s="120"/>
      <c r="J51" s="120"/>
      <c r="K51" s="120"/>
      <c r="L51" s="120"/>
      <c r="M51" s="120"/>
      <c r="N51" s="120"/>
      <c r="O51" s="120"/>
      <c r="P51" s="120"/>
    </row>
    <row r="52" spans="3:16" ht="11.25" customHeight="1">
      <c r="C52" s="120"/>
      <c r="D52" s="120" t="s">
        <v>240</v>
      </c>
      <c r="E52" s="120" t="s">
        <v>241</v>
      </c>
      <c r="F52" s="120"/>
      <c r="G52" s="120"/>
      <c r="H52" s="120"/>
      <c r="J52" s="120"/>
      <c r="K52" s="122" t="s">
        <v>236</v>
      </c>
      <c r="L52" s="120" t="s">
        <v>240</v>
      </c>
      <c r="M52" s="120" t="s">
        <v>237</v>
      </c>
      <c r="N52" s="120" t="s">
        <v>242</v>
      </c>
      <c r="O52" s="120" t="s">
        <v>241</v>
      </c>
      <c r="P52" s="120" t="s">
        <v>243</v>
      </c>
    </row>
    <row r="53" spans="3:16" ht="11.25" customHeight="1">
      <c r="C53" s="120" t="s">
        <v>0</v>
      </c>
      <c r="D53" s="120">
        <f>INNDATA!M84*INNDATA!O84</f>
        <v>0</v>
      </c>
      <c r="E53" s="120">
        <f>D53*INNDATA!E16</f>
        <v>0</v>
      </c>
      <c r="F53" s="120"/>
      <c r="G53" s="120"/>
      <c r="H53" s="120"/>
      <c r="J53" s="120" t="s">
        <v>0</v>
      </c>
      <c r="K53" s="120" t="str">
        <f>IF(AND(INNDATA!K84&gt;0,INNDATA!K84&lt;=0.1),INNDATA!D691,IF(AND(INNDATA!K84&gt;0.1,INNDATA!K84&lt;=0.2),INNDATA!D692,IF(AND(INNDATA!K84&gt;0.2,INNDATA!K84&lt;=0.3),INNDATA!D693,IF(AND(INNDATA!K84&gt;0.3,INNDATA!K84&lt;=0.4),INNDATA!D694,IF(AND(INNDATA!K84&gt;0.4,INNDATA!K84&lt;=0.5),INNDATA!D695,IF(AND(INNDATA!K84&gt;0.5,INNDATA!K84&lt;=0.6),INNDATA!D696,IF(AND(INNDATA!K84&gt;0.7,INNDATA!K84&lt;=0.8),INNDATA!D697,IF(AND(INNDATA!K84&gt;0.8,INNDATA!K84&lt;=0.9),INNDATA!D698,IF(AND(INNDATA!K84&gt;0.9,INNDATA!K84&lt;=1),INNDATA!D699,"")))))))))</f>
        <v/>
      </c>
      <c r="L53" s="120">
        <f>INNDATA!M84*INNDATA!O84</f>
        <v>0</v>
      </c>
      <c r="M53" s="120">
        <v>840</v>
      </c>
      <c r="N53" s="120" t="e">
        <f>(M53*L53)/K53</f>
        <v>#VALUE!</v>
      </c>
      <c r="O53" s="120">
        <f>L53*INNDATA!E16</f>
        <v>0</v>
      </c>
      <c r="P53" s="120" t="e">
        <f>N53*INNDATA!E16</f>
        <v>#VALUE!</v>
      </c>
    </row>
    <row r="54" spans="3:16" ht="11.25" customHeight="1">
      <c r="C54" s="120" t="s">
        <v>3</v>
      </c>
      <c r="D54" s="120">
        <f>INNDATA!M86*INNDATA!O86</f>
        <v>0</v>
      </c>
      <c r="E54" s="120">
        <f>D54*INNDATA!E16</f>
        <v>0</v>
      </c>
      <c r="F54" s="120"/>
      <c r="G54" s="120"/>
      <c r="H54" s="120"/>
      <c r="J54" s="120" t="s">
        <v>3</v>
      </c>
      <c r="K54" s="120" t="str">
        <f>IF(AND(INNDATA!K86&gt;0,INNDATA!K86&lt;=0.1),INNDATA!L691,IF(AND(INNDATA!K86&gt;0.1,INNDATA!K86&lt;=0.2),INNDATA!L692,IF(AND(INNDATA!K86&gt;0.2,INNDATA!K86&lt;=0.3),INNDATA!L693,IF(AND(INNDATA!K86&gt;0.3,INNDATA!K86&lt;=0.4),INNDATA!L694,IF(AND(INNDATA!K86&gt;0.4,INNDATA!K86&lt;=0.5),INNDATA!L695,IF(AND(INNDATA!K86&gt;0.5,INNDATA!K86&lt;=0.6),INNDATA!L696,IF(AND(INNDATA!K86&gt;0.7,INNDATA!K86&lt;=0.8),INNDATA!L697,IF(AND(INNDATA!K86&gt;0.8,INNDATA!K86&lt;=0.9),INNDATA!L698,IF(AND(INNDATA!K86&gt;0.9,INNDATA!K86&lt;=1),INNDATA!L699,"")))))))))</f>
        <v/>
      </c>
      <c r="L54" s="120">
        <f>INNDATA!M86*INNDATA!O86</f>
        <v>0</v>
      </c>
      <c r="M54" s="120">
        <v>840</v>
      </c>
      <c r="N54" s="120" t="e">
        <f>(M54*L54)/K54</f>
        <v>#VALUE!</v>
      </c>
      <c r="O54" s="120">
        <f>L54*INNDATA!E16</f>
        <v>0</v>
      </c>
      <c r="P54" s="120" t="e">
        <f>N54*INNDATA!E16</f>
        <v>#VALUE!</v>
      </c>
    </row>
    <row r="55" spans="3:16" ht="11.25" customHeight="1">
      <c r="C55" s="120" t="s">
        <v>4</v>
      </c>
      <c r="D55" s="120">
        <f>INNDATA!M88*INNDATA!O88</f>
        <v>0</v>
      </c>
      <c r="E55" s="120">
        <f>D55*INNDATA!E16</f>
        <v>0</v>
      </c>
      <c r="F55" s="120"/>
      <c r="G55" s="120"/>
      <c r="H55" s="120"/>
      <c r="J55" s="120" t="s">
        <v>4</v>
      </c>
      <c r="K55" s="120" t="str">
        <f>IF(AND(INNDATA!K88&gt;0,INNDATA!K88&lt;=0.1),INNDATA!D710,IF(AND(INNDATA!K88&gt;0.1,INNDATA!K88&lt;=0.2),INNDATA!D711,IF(AND(INNDATA!K88&gt;0.2,INNDATA!K88&lt;=0.3),INNDATA!D712,IF(AND(INNDATA!K88&gt;0.3,INNDATA!K88&lt;=0.4),INNDATA!D713,IF(AND(INNDATA!K88&gt;0.4,INNDATA!K88&lt;=0.5),INNDATA!D714,IF(AND(INNDATA!K88&gt;0.5,INNDATA!K88&lt;=0.6),INNDATA!D715,IF(AND(INNDATA!K88&gt;0.7,INNDATA!K88&lt;=0.8),INNDATA!D716,IF(AND(INNDATA!K88&gt;0.8,INNDATA!K88&lt;=0.9),INNDATA!D717,IF(AND(INNDATA!K88&gt;0.9,INNDATA!K88&lt;=1),INNDATA!D718,"")))))))))</f>
        <v/>
      </c>
      <c r="L55" s="120">
        <f>INNDATA!M88*INNDATA!O88</f>
        <v>0</v>
      </c>
      <c r="M55" s="120">
        <v>840</v>
      </c>
      <c r="N55" s="120" t="e">
        <f>(M55*L55)/K55</f>
        <v>#VALUE!</v>
      </c>
      <c r="O55" s="120">
        <f>L55*INNDATA!E16</f>
        <v>0</v>
      </c>
      <c r="P55" s="120" t="e">
        <f>N55*INNDATA!E16</f>
        <v>#VALUE!</v>
      </c>
    </row>
    <row r="56" spans="3:16" ht="11.25" customHeight="1">
      <c r="C56" s="7" t="s">
        <v>5</v>
      </c>
      <c r="D56" s="120">
        <f>INNDATA!M90*INNDATA!O90</f>
        <v>0</v>
      </c>
      <c r="E56" s="120">
        <f>D56*INNDATA!E16</f>
        <v>0</v>
      </c>
      <c r="F56" s="120"/>
      <c r="G56" s="120"/>
      <c r="H56" s="120"/>
      <c r="J56" s="7" t="s">
        <v>5</v>
      </c>
      <c r="K56" s="7" t="str">
        <f>IF(AND(INNDATA!K90&gt;0,INNDATA!K90&lt;=0.1),INNDATA!L710,IF(AND(INNDATA!K90&gt;0.1,INNDATA!K90&lt;=0.2),INNDATA!L711,IF(AND(INNDATA!K90&gt;0.2,INNDATA!K90&lt;=0.3),INNDATA!L712,IF(AND(INNDATA!K90&gt;0.3,INNDATA!K90&lt;=0.4),INNDATA!L713,IF(AND(INNDATA!K90&gt;0.4,INNDATA!K90&lt;=0.5),INNDATA!L714,IF(AND(INNDATA!K90&gt;0.5,INNDATA!K90&lt;=0.6),INNDATA!L715,IF(AND(INNDATA!K90&gt;0.7,INNDATA!K90&lt;=0.8),INNDATA!L716,IF(AND(INNDATA!K90&gt;0.8,INNDATA!K90&lt;=0.9),INNDATA!L717,IF(AND(INNDATA!K90&gt;0.9,INNDATA!K90&lt;=1),INNDATA!L718,"")))))))))</f>
        <v/>
      </c>
      <c r="L56" s="7">
        <f>INNDATA!M90*INNDATA!O90</f>
        <v>0</v>
      </c>
      <c r="M56" s="7">
        <v>840</v>
      </c>
      <c r="N56" s="120" t="e">
        <f>(M56*L56)/K56</f>
        <v>#VALUE!</v>
      </c>
      <c r="O56" s="7">
        <f>L56*INNDATA!E16</f>
        <v>0</v>
      </c>
      <c r="P56" s="7" t="e">
        <f>N56*INNDATA!E16</f>
        <v>#VALUE!</v>
      </c>
    </row>
    <row r="57" spans="3:16" ht="11.25" customHeight="1">
      <c r="C57" s="120" t="s">
        <v>31</v>
      </c>
      <c r="D57" s="118">
        <f>SUM(D53:D56)</f>
        <v>0</v>
      </c>
      <c r="E57" s="118">
        <f>SUM(E53:E56)</f>
        <v>0</v>
      </c>
      <c r="F57" s="120"/>
      <c r="G57" s="120"/>
      <c r="H57" s="120"/>
      <c r="J57" s="120" t="s">
        <v>31</v>
      </c>
      <c r="K57"/>
      <c r="L57" s="120">
        <f>SUM(L53:L56)</f>
        <v>0</v>
      </c>
      <c r="M57" s="120"/>
      <c r="N57" s="120" t="e">
        <f>SUM(N53:N56)</f>
        <v>#VALUE!</v>
      </c>
      <c r="O57" s="120">
        <f>SUM(O53:O56)</f>
        <v>0</v>
      </c>
      <c r="P57" s="120" t="e">
        <f>SUM(P53:P56)</f>
        <v>#VALUE!</v>
      </c>
    </row>
    <row r="58" spans="3:16" ht="11.25" customHeight="1">
      <c r="C58" s="120"/>
      <c r="D58" s="120"/>
      <c r="E58" s="120"/>
      <c r="F58" s="120"/>
      <c r="G58" s="120"/>
      <c r="H58" s="120"/>
      <c r="J58" s="120"/>
      <c r="K58" s="120"/>
      <c r="L58" s="120"/>
      <c r="M58" s="120"/>
      <c r="N58" s="120"/>
      <c r="O58" s="120"/>
      <c r="P58" s="120"/>
    </row>
    <row r="59" spans="3:16" ht="11.25" customHeight="1">
      <c r="C59" s="143" t="s">
        <v>248</v>
      </c>
      <c r="D59" s="143"/>
      <c r="E59" s="120"/>
      <c r="F59" s="120"/>
      <c r="G59" s="120"/>
      <c r="H59" s="120"/>
      <c r="J59" s="120"/>
      <c r="K59" s="120"/>
      <c r="L59" s="120"/>
      <c r="M59" s="120"/>
      <c r="N59" s="120"/>
      <c r="O59" s="120"/>
      <c r="P59" s="120"/>
    </row>
    <row r="60" spans="3:16" ht="11.25" customHeight="1">
      <c r="C60" s="143"/>
      <c r="D60" s="143"/>
      <c r="E60" s="120"/>
      <c r="F60" s="120"/>
      <c r="G60" s="120"/>
      <c r="H60" s="120"/>
      <c r="J60" s="120" t="s">
        <v>245</v>
      </c>
      <c r="K60" s="120"/>
      <c r="L60" s="120"/>
      <c r="M60" s="120"/>
      <c r="N60" s="120"/>
      <c r="O60" s="120"/>
      <c r="P60" s="120"/>
    </row>
    <row r="61" spans="3:16" ht="11.25" customHeight="1">
      <c r="C61" s="120"/>
      <c r="D61" s="120"/>
      <c r="E61" s="120"/>
      <c r="F61" s="120"/>
      <c r="G61" s="120"/>
      <c r="H61" s="120"/>
      <c r="J61" s="120"/>
      <c r="K61" s="120"/>
      <c r="L61" s="120"/>
      <c r="M61" s="120"/>
      <c r="N61" s="120" t="s">
        <v>254</v>
      </c>
      <c r="O61" s="120"/>
      <c r="P61" s="120"/>
    </row>
    <row r="62" spans="3:16" ht="11.25" customHeight="1">
      <c r="C62" s="120"/>
      <c r="D62" s="120" t="s">
        <v>242</v>
      </c>
      <c r="E62" s="120" t="s">
        <v>240</v>
      </c>
      <c r="F62" s="120" t="s">
        <v>241</v>
      </c>
      <c r="G62" s="120"/>
      <c r="H62" s="120"/>
      <c r="J62" s="120" t="s">
        <v>0</v>
      </c>
      <c r="K62" s="120" t="s">
        <v>246</v>
      </c>
      <c r="L62" s="120" t="s">
        <v>18</v>
      </c>
      <c r="M62" s="120"/>
      <c r="N62" s="120"/>
      <c r="O62" s="120"/>
      <c r="P62" s="120"/>
    </row>
    <row r="63" spans="3:16" ht="11.25" customHeight="1">
      <c r="C63" s="120" t="s">
        <v>8</v>
      </c>
      <c r="D63" s="120">
        <f>UTDATA!L173</f>
        <v>0</v>
      </c>
      <c r="E63" s="120" t="e">
        <f>D63/C75</f>
        <v>#DIV/0!</v>
      </c>
      <c r="F63" s="120" t="e">
        <f>E63*INNDATA!E16</f>
        <v>#DIV/0!</v>
      </c>
      <c r="G63" s="120"/>
      <c r="H63" s="120"/>
      <c r="J63" s="127" t="e">
        <f>N53/L53</f>
        <v>#VALUE!</v>
      </c>
      <c r="K63" s="127" t="e">
        <f>(N54+N55+N56)/(L54+L55+L56)</f>
        <v>#VALUE!</v>
      </c>
      <c r="L63" s="127" t="e">
        <f>N57/L57</f>
        <v>#VALUE!</v>
      </c>
      <c r="M63" s="120"/>
      <c r="N63" s="145">
        <f>INNDATA!C681</f>
        <v>0.2</v>
      </c>
      <c r="O63" s="120"/>
      <c r="P63" s="120"/>
    </row>
    <row r="64" spans="3:16" ht="11.25" customHeight="1">
      <c r="C64" s="120" t="s">
        <v>9</v>
      </c>
      <c r="D64" s="120">
        <f>UTDATA!L262</f>
        <v>0</v>
      </c>
      <c r="E64" s="120" t="e">
        <f>D64/C75</f>
        <v>#DIV/0!</v>
      </c>
      <c r="F64" s="120" t="e">
        <f>E64*INNDATA!E16</f>
        <v>#DIV/0!</v>
      </c>
      <c r="G64" s="120"/>
      <c r="H64" s="120"/>
      <c r="J64" s="120"/>
      <c r="K64" s="120"/>
      <c r="L64" s="120"/>
      <c r="M64" s="120"/>
      <c r="N64" s="120"/>
      <c r="O64" s="120"/>
      <c r="P64" s="120"/>
    </row>
    <row r="65" spans="3:16" ht="11.25" customHeight="1">
      <c r="C65" s="120" t="s">
        <v>11</v>
      </c>
      <c r="D65" s="120">
        <f>UTDATA!L351</f>
        <v>0</v>
      </c>
      <c r="E65" s="120" t="e">
        <f>D65/C75</f>
        <v>#DIV/0!</v>
      </c>
      <c r="F65" s="120" t="e">
        <f>E65*INNDATA!E16</f>
        <v>#DIV/0!</v>
      </c>
      <c r="G65" s="120"/>
      <c r="H65" s="120"/>
      <c r="J65" s="143" t="s">
        <v>248</v>
      </c>
      <c r="K65" s="143"/>
      <c r="L65" s="120"/>
      <c r="M65" s="120"/>
      <c r="N65" s="120"/>
      <c r="O65" s="120"/>
      <c r="P65" s="120"/>
    </row>
    <row r="66" spans="3:16" ht="11.25" customHeight="1">
      <c r="C66" s="120" t="s">
        <v>10</v>
      </c>
      <c r="D66" s="120">
        <f>UTDATA!L440</f>
        <v>0</v>
      </c>
      <c r="E66" s="120" t="e">
        <f>D66/C75</f>
        <v>#DIV/0!</v>
      </c>
      <c r="F66" s="120" t="e">
        <f>E66*INNDATA!E16</f>
        <v>#DIV/0!</v>
      </c>
      <c r="G66" s="120"/>
      <c r="H66" s="120"/>
      <c r="J66" s="143"/>
      <c r="K66" s="143"/>
      <c r="L66" s="120"/>
      <c r="M66" s="120"/>
      <c r="N66" s="120"/>
      <c r="O66" s="120"/>
      <c r="P66" s="120"/>
    </row>
    <row r="67" spans="3:16" ht="11.25" customHeight="1">
      <c r="C67" s="120" t="s">
        <v>12</v>
      </c>
      <c r="D67" s="120">
        <f>UTDATA!L529</f>
        <v>0</v>
      </c>
      <c r="E67" s="120" t="e">
        <f>D67/C75</f>
        <v>#DIV/0!</v>
      </c>
      <c r="F67" s="120" t="e">
        <f>E67*INNDATA!E16</f>
        <v>#DIV/0!</v>
      </c>
      <c r="G67" s="120"/>
      <c r="H67" s="120"/>
      <c r="J67" s="120"/>
      <c r="K67" s="120"/>
      <c r="L67" s="120"/>
      <c r="M67" s="120"/>
      <c r="N67" s="120"/>
      <c r="O67" s="120"/>
      <c r="P67" s="120"/>
    </row>
    <row r="68" spans="3:16" ht="11.25" customHeight="1">
      <c r="C68" s="120" t="s">
        <v>13</v>
      </c>
      <c r="D68" s="120">
        <f>UTDATA!L618</f>
        <v>0</v>
      </c>
      <c r="E68" s="120" t="e">
        <f>D68/C75</f>
        <v>#DIV/0!</v>
      </c>
      <c r="F68" s="120" t="e">
        <f>E68*INNDATA!E16</f>
        <v>#DIV/0!</v>
      </c>
      <c r="G68" s="120"/>
      <c r="H68" s="120"/>
      <c r="J68" s="120"/>
      <c r="K68" s="120"/>
      <c r="L68" s="120"/>
      <c r="M68" s="120"/>
      <c r="N68" s="120"/>
      <c r="O68" s="120"/>
      <c r="P68" s="120"/>
    </row>
    <row r="69" spans="3:16" ht="11.25" customHeight="1">
      <c r="C69" s="120" t="s">
        <v>7</v>
      </c>
      <c r="D69" s="120"/>
      <c r="E69" s="120">
        <f>D53</f>
        <v>0</v>
      </c>
      <c r="F69" s="120">
        <f>E69*INNDATA!E16</f>
        <v>0</v>
      </c>
      <c r="G69" s="120"/>
      <c r="H69" s="120"/>
      <c r="J69" s="120"/>
      <c r="K69" s="120" t="s">
        <v>242</v>
      </c>
      <c r="L69" s="120" t="s">
        <v>242</v>
      </c>
      <c r="M69" s="120"/>
      <c r="N69" s="120"/>
      <c r="O69" s="120"/>
      <c r="P69" s="120"/>
    </row>
    <row r="70" spans="3:16" ht="11.25" customHeight="1">
      <c r="C70" s="118" t="s">
        <v>31</v>
      </c>
      <c r="D70" s="118">
        <f>SUM(D63:D68)</f>
        <v>0</v>
      </c>
      <c r="E70" s="118">
        <f>E69</f>
        <v>0</v>
      </c>
      <c r="F70" s="118"/>
      <c r="G70" s="120"/>
      <c r="H70" s="120"/>
      <c r="J70" s="120"/>
      <c r="K70" s="120" t="s">
        <v>252</v>
      </c>
      <c r="L70" s="120" t="s">
        <v>253</v>
      </c>
      <c r="M70" s="120" t="s">
        <v>240</v>
      </c>
      <c r="N70" s="120" t="s">
        <v>241</v>
      </c>
      <c r="O70" s="120"/>
      <c r="P70" s="120"/>
    </row>
    <row r="71" spans="3:16" ht="11.25" customHeight="1">
      <c r="C71" s="120"/>
      <c r="D71" s="120"/>
      <c r="E71" s="120"/>
      <c r="F71" s="120"/>
      <c r="G71" s="120"/>
      <c r="H71" s="120"/>
      <c r="J71" s="120" t="s">
        <v>8</v>
      </c>
      <c r="K71" s="120">
        <f>UTDATA!L173</f>
        <v>0</v>
      </c>
      <c r="L71" s="120">
        <f>K71*(1+N63)</f>
        <v>0</v>
      </c>
      <c r="M71" s="120" t="e">
        <f>L71/L63</f>
        <v>#VALUE!</v>
      </c>
      <c r="N71" s="120" t="e">
        <f>M71*INNDATA!E16</f>
        <v>#VALUE!</v>
      </c>
      <c r="O71" s="120"/>
      <c r="P71" s="120"/>
    </row>
    <row r="72" spans="3:16" ht="11.25" customHeight="1">
      <c r="C72" s="120"/>
      <c r="D72" s="120"/>
      <c r="E72" s="120"/>
      <c r="F72" s="120"/>
      <c r="G72" s="120"/>
      <c r="H72" s="120"/>
      <c r="J72" s="120" t="s">
        <v>9</v>
      </c>
      <c r="K72" s="120">
        <f>UTDATA!L262</f>
        <v>0</v>
      </c>
      <c r="L72" s="120">
        <f>K72*(1+N63)</f>
        <v>0</v>
      </c>
      <c r="M72" s="120" t="e">
        <f>L72/L63</f>
        <v>#VALUE!</v>
      </c>
      <c r="N72" s="120" t="e">
        <f>M72*INNDATA!E16</f>
        <v>#VALUE!</v>
      </c>
      <c r="O72" s="120"/>
      <c r="P72" s="120"/>
    </row>
    <row r="73" spans="3:16" ht="11.25" customHeight="1">
      <c r="C73" s="120" t="s">
        <v>249</v>
      </c>
      <c r="D73" s="120"/>
      <c r="E73" s="120"/>
      <c r="F73" s="120"/>
      <c r="G73" s="120"/>
      <c r="H73" s="120"/>
      <c r="J73" s="120" t="s">
        <v>11</v>
      </c>
      <c r="K73" s="120">
        <f>UTDATA!L351</f>
        <v>0</v>
      </c>
      <c r="L73" s="120">
        <f>K73*(1+N63)</f>
        <v>0</v>
      </c>
      <c r="M73" s="120" t="e">
        <f>L73/L63</f>
        <v>#VALUE!</v>
      </c>
      <c r="N73" s="120" t="e">
        <f>M73*INNDATA!E16</f>
        <v>#VALUE!</v>
      </c>
      <c r="O73" s="120"/>
      <c r="P73" s="120"/>
    </row>
    <row r="74" spans="3:16" ht="11.25" customHeight="1">
      <c r="C74" s="120"/>
      <c r="D74" s="120"/>
      <c r="E74" s="120"/>
      <c r="F74" s="120"/>
      <c r="G74" s="120"/>
      <c r="H74" s="120"/>
      <c r="J74" s="120" t="s">
        <v>10</v>
      </c>
      <c r="K74" s="120">
        <f>UTDATA!L440</f>
        <v>0</v>
      </c>
      <c r="L74" s="120">
        <f>K74*(1+N63)</f>
        <v>0</v>
      </c>
      <c r="M74" s="120" t="e">
        <f>L74/L63</f>
        <v>#VALUE!</v>
      </c>
      <c r="N74" s="120" t="e">
        <f>M74*INNDATA!E16</f>
        <v>#VALUE!</v>
      </c>
      <c r="O74" s="120"/>
      <c r="P74" s="120"/>
    </row>
    <row r="75" spans="3:16" ht="11.25" customHeight="1">
      <c r="C75" s="127" t="e">
        <f>D70/(D57-D53)</f>
        <v>#DIV/0!</v>
      </c>
      <c r="D75" s="120" t="s">
        <v>250</v>
      </c>
      <c r="E75" s="120"/>
      <c r="F75" s="120"/>
      <c r="G75" s="120"/>
      <c r="H75" s="120"/>
      <c r="J75" s="120" t="s">
        <v>12</v>
      </c>
      <c r="K75" s="4">
        <f>UTDATA!L529</f>
        <v>0</v>
      </c>
      <c r="L75" s="120">
        <f>K75*(1+N63)</f>
        <v>0</v>
      </c>
      <c r="M75" s="120" t="e">
        <f>L75/L63</f>
        <v>#VALUE!</v>
      </c>
      <c r="N75" s="4" t="e">
        <f>M75*INNDATA!E16</f>
        <v>#VALUE!</v>
      </c>
      <c r="O75" s="120"/>
      <c r="P75" s="120"/>
    </row>
    <row r="76" spans="3:16" ht="11.25" customHeight="1">
      <c r="C76" s="120"/>
      <c r="D76" s="120"/>
      <c r="E76" s="120"/>
      <c r="F76" s="120"/>
      <c r="G76" s="120"/>
      <c r="H76" s="120"/>
      <c r="J76" s="7" t="s">
        <v>13</v>
      </c>
      <c r="K76" s="7">
        <f>UTDATA!L618</f>
        <v>0</v>
      </c>
      <c r="L76" s="120">
        <f>K76*(1+N63)</f>
        <v>0</v>
      </c>
      <c r="M76" s="120" t="e">
        <f>L76/L63</f>
        <v>#VALUE!</v>
      </c>
      <c r="N76" s="7" t="e">
        <f>M76*INNDATA!E16</f>
        <v>#VALUE!</v>
      </c>
      <c r="O76" s="120"/>
      <c r="P76" s="120"/>
    </row>
    <row r="77" spans="10:16" ht="11.25" customHeight="1">
      <c r="J77" s="120" t="s">
        <v>31</v>
      </c>
      <c r="K77" s="120">
        <f>SUM(K71:K76)</f>
        <v>0</v>
      </c>
      <c r="L77" s="121"/>
      <c r="M77" s="121" t="e">
        <f>SUM(M71:M76)</f>
        <v>#VALUE!</v>
      </c>
      <c r="N77" s="120" t="e">
        <f>SUM(N71:N76)</f>
        <v>#VALUE!</v>
      </c>
      <c r="O77" s="120"/>
      <c r="P77" s="120"/>
    </row>
    <row r="78" spans="10:16" ht="11.25" customHeight="1">
      <c r="J78" s="121" t="s">
        <v>7</v>
      </c>
      <c r="K78" s="128"/>
      <c r="L78" s="128"/>
      <c r="M78" s="121" t="e">
        <f>L57-M77</f>
        <v>#VALUE!</v>
      </c>
      <c r="N78" s="4" t="e">
        <f>M78*INNDATA!E16</f>
        <v>#VALUE!</v>
      </c>
      <c r="O78"/>
      <c r="P78"/>
    </row>
    <row r="81" spans="3:14" ht="11.25" customHeight="1">
      <c r="C81" s="269" t="s">
        <v>41</v>
      </c>
      <c r="D81" s="269"/>
      <c r="E81" s="270" t="s">
        <v>247</v>
      </c>
      <c r="F81" s="270"/>
      <c r="G81" s="270"/>
      <c r="J81" s="269" t="s">
        <v>41</v>
      </c>
      <c r="K81" s="269"/>
      <c r="L81" s="270" t="s">
        <v>251</v>
      </c>
      <c r="M81" s="270"/>
      <c r="N81" s="270"/>
    </row>
    <row r="82" spans="3:16" ht="11.25" customHeight="1">
      <c r="C82" s="269"/>
      <c r="D82" s="269"/>
      <c r="E82" s="270"/>
      <c r="F82" s="270"/>
      <c r="G82" s="270"/>
      <c r="J82" s="269"/>
      <c r="K82" s="269"/>
      <c r="L82" s="270"/>
      <c r="M82" s="270"/>
      <c r="N82" s="270"/>
      <c r="O82" s="120"/>
      <c r="P82" s="120"/>
    </row>
    <row r="83" spans="3:16" ht="11.25" customHeight="1">
      <c r="C83" s="120"/>
      <c r="D83" s="120"/>
      <c r="E83" s="120"/>
      <c r="F83" s="120"/>
      <c r="G83" s="120"/>
      <c r="J83" s="120"/>
      <c r="K83" s="120"/>
      <c r="L83" s="120"/>
      <c r="M83" s="120"/>
      <c r="N83" s="120"/>
      <c r="O83" s="120"/>
      <c r="P83" s="120"/>
    </row>
    <row r="84" spans="3:16" ht="11.25" customHeight="1">
      <c r="C84" s="126" t="s">
        <v>244</v>
      </c>
      <c r="D84" s="120"/>
      <c r="E84" s="120"/>
      <c r="F84" s="120"/>
      <c r="G84" s="120"/>
      <c r="J84" s="126" t="s">
        <v>244</v>
      </c>
      <c r="K84" s="120"/>
      <c r="L84" s="120"/>
      <c r="M84" s="120"/>
      <c r="N84" s="120"/>
      <c r="O84" s="120"/>
      <c r="P84" s="120"/>
    </row>
    <row r="85" spans="3:16" ht="11.25" customHeight="1">
      <c r="C85" s="120"/>
      <c r="D85" s="120"/>
      <c r="E85" s="120"/>
      <c r="F85" s="120"/>
      <c r="G85" s="120"/>
      <c r="J85" s="120"/>
      <c r="K85" s="120"/>
      <c r="L85" s="120"/>
      <c r="M85" s="120"/>
      <c r="N85" s="120"/>
      <c r="O85" s="120"/>
      <c r="P85" s="120"/>
    </row>
    <row r="86" spans="3:16" ht="11.25" customHeight="1">
      <c r="C86" s="120"/>
      <c r="D86" s="120" t="s">
        <v>240</v>
      </c>
      <c r="E86" s="120" t="s">
        <v>241</v>
      </c>
      <c r="F86" s="120"/>
      <c r="G86" s="120"/>
      <c r="J86" s="120"/>
      <c r="K86" s="122" t="s">
        <v>236</v>
      </c>
      <c r="L86" s="120" t="s">
        <v>240</v>
      </c>
      <c r="M86" s="120" t="s">
        <v>237</v>
      </c>
      <c r="N86" s="120" t="s">
        <v>242</v>
      </c>
      <c r="O86" s="120" t="s">
        <v>241</v>
      </c>
      <c r="P86" s="120" t="s">
        <v>243</v>
      </c>
    </row>
    <row r="87" spans="3:16" ht="11.25" customHeight="1">
      <c r="C87" s="120" t="s">
        <v>0</v>
      </c>
      <c r="D87" s="120">
        <f>INNDATA!F99*INNDATA!H99</f>
        <v>0</v>
      </c>
      <c r="E87" s="120">
        <f>D87*INNDATA!G16</f>
        <v>0</v>
      </c>
      <c r="F87" s="120"/>
      <c r="G87" s="120"/>
      <c r="J87" s="120" t="s">
        <v>0</v>
      </c>
      <c r="K87" s="120" t="str">
        <f>IF(AND(INNDATA!D99&gt;0,INNDATA!D99&lt;=0.1),INNDATA!D691,IF(AND(INNDATA!D99&gt;0.1,INNDATA!D99&lt;=0.2),INNDATA!D692,IF(AND(INNDATA!D99&gt;0.2,INNDATA!D99&lt;=0.3),INNDATA!D693,IF(AND(INNDATA!D99&gt;0.3,INNDATA!D99&lt;=0.4),INNDATA!D694,IF(AND(INNDATA!D99&gt;0.4,INNDATA!D99&lt;=0.5),INNDATA!D695,IF(AND(INNDATA!D99&gt;0.5,INNDATA!D99&lt;=0.6),INNDATA!D696,IF(AND(INNDATA!D99&gt;0.7,INNDATA!D99&lt;=0.8),INNDATA!D697,IF(AND(INNDATA!D99&gt;0.8,INNDATA!D99&lt;=0.9),INNDATA!D698,IF(AND(INNDATA!D99&gt;0.9,INNDATA!D99&lt;=1),INNDATA!D699,"")))))))))</f>
        <v/>
      </c>
      <c r="L87" s="120">
        <f>INNDATA!F99*INNDATA!H99</f>
        <v>0</v>
      </c>
      <c r="M87" s="120">
        <v>840</v>
      </c>
      <c r="N87" s="120" t="e">
        <f>(M87*L87)/K87</f>
        <v>#VALUE!</v>
      </c>
      <c r="O87" s="120">
        <f>L87*INNDATA!G16</f>
        <v>0</v>
      </c>
      <c r="P87" s="120" t="e">
        <f>N87*INNDATA!G16</f>
        <v>#VALUE!</v>
      </c>
    </row>
    <row r="88" spans="3:16" ht="11.25" customHeight="1">
      <c r="C88" s="120" t="s">
        <v>3</v>
      </c>
      <c r="D88" s="120">
        <f>INNDATA!F101*INNDATA!H101</f>
        <v>0</v>
      </c>
      <c r="E88" s="120">
        <f>D88*INNDATA!G16</f>
        <v>0</v>
      </c>
      <c r="F88" s="120"/>
      <c r="G88" s="120"/>
      <c r="J88" s="120" t="s">
        <v>3</v>
      </c>
      <c r="K88" s="120" t="str">
        <f>IF(AND(INNDATA!D101&gt;0,INNDATA!D101&lt;=0.1),INNDATA!L691,IF(AND(INNDATA!D101&gt;0.1,INNDATA!D101&lt;=0.2),INNDATA!L692,IF(AND(INNDATA!D101&gt;0.2,INNDATA!D101&lt;=0.3),INNDATA!L693,IF(AND(INNDATA!D101&gt;0.3,INNDATA!D101&lt;=0.4),INNDATA!L694,IF(AND(INNDATA!D101&gt;0.4,INNDATA!D101&lt;=0.5),INNDATA!L695,IF(AND(INNDATA!D101&gt;0.5,INNDATA!D101&lt;=0.6),INNDATA!L696,IF(AND(INNDATA!D101&gt;0.7,INNDATA!D101&lt;=0.8),INNDATA!L697,IF(AND(INNDATA!D101&gt;0.8,INNDATA!D101&lt;=0.9),INNDATA!L698,IF(AND(INNDATA!D101&gt;0.9,INNDATA!D101&lt;=1),INNDATA!L699,"")))))))))</f>
        <v/>
      </c>
      <c r="L88" s="120">
        <f>INNDATA!F101*INNDATA!H101</f>
        <v>0</v>
      </c>
      <c r="M88" s="120">
        <v>840</v>
      </c>
      <c r="N88" s="120" t="e">
        <f>(M88*L88)/K88</f>
        <v>#VALUE!</v>
      </c>
      <c r="O88" s="120">
        <f>L88*INNDATA!G16</f>
        <v>0</v>
      </c>
      <c r="P88" s="120" t="e">
        <f>N88*INNDATA!G16</f>
        <v>#VALUE!</v>
      </c>
    </row>
    <row r="89" spans="3:16" ht="11.25" customHeight="1">
      <c r="C89" s="120" t="s">
        <v>4</v>
      </c>
      <c r="D89" s="120">
        <f>INNDATA!F103*INNDATA!H103</f>
        <v>0</v>
      </c>
      <c r="E89" s="120">
        <f>D89*INNDATA!G16</f>
        <v>0</v>
      </c>
      <c r="F89" s="120"/>
      <c r="G89" s="120"/>
      <c r="J89" s="120" t="s">
        <v>4</v>
      </c>
      <c r="K89" s="120" t="str">
        <f>IF(AND(INNDATA!D103&gt;0,INNDATA!D103&lt;=0.1),INNDATA!D710,IF(AND(INNDATA!D103&gt;0.1,INNDATA!D103&lt;=0.2),INNDATA!D711,IF(AND(INNDATA!D103&gt;0.2,INNDATA!D103&lt;=0.3),INNDATA!D712,IF(AND(INNDATA!D103&gt;0.3,INNDATA!D103&lt;=0.4),INNDATA!D713,IF(AND(INNDATA!D103&gt;0.4,INNDATA!D103&lt;=0.5),INNDATA!D714,IF(AND(INNDATA!D103&gt;0.5,INNDATA!D103&lt;=0.6),INNDATA!D715,IF(AND(INNDATA!D103&gt;0.7,INNDATA!D103&lt;=0.8),INNDATA!D716,IF(AND(INNDATA!D103&gt;0.8,INNDATA!D103&lt;=0.9),INNDATA!D717,IF(AND(INNDATA!D103&gt;0.9,INNDATA!D103&lt;=1),INNDATA!D718,"")))))))))</f>
        <v/>
      </c>
      <c r="L89" s="120">
        <f>INNDATA!F103*INNDATA!H103</f>
        <v>0</v>
      </c>
      <c r="M89" s="120">
        <v>840</v>
      </c>
      <c r="N89" s="120" t="e">
        <f>(M89*L89)/K89</f>
        <v>#VALUE!</v>
      </c>
      <c r="O89" s="120">
        <f>L89*INNDATA!G16</f>
        <v>0</v>
      </c>
      <c r="P89" s="120" t="e">
        <f>N89*INNDATA!G16</f>
        <v>#VALUE!</v>
      </c>
    </row>
    <row r="90" spans="3:16" ht="11.25" customHeight="1">
      <c r="C90" s="7" t="s">
        <v>5</v>
      </c>
      <c r="D90" s="120">
        <f>INNDATA!F105*INNDATA!H105</f>
        <v>0</v>
      </c>
      <c r="E90" s="120">
        <f>D90*INNDATA!G16</f>
        <v>0</v>
      </c>
      <c r="F90" s="120"/>
      <c r="G90" s="120"/>
      <c r="J90" s="7" t="s">
        <v>5</v>
      </c>
      <c r="K90" s="7" t="str">
        <f>IF(AND(INNDATA!D105&gt;0,INNDATA!D105&lt;=0.1),INNDATA!L710,IF(AND(INNDATA!D105&gt;0.1,INNDATA!D105&lt;=0.2),INNDATA!L711,IF(AND(INNDATA!D105&gt;0.2,INNDATA!D105&lt;=0.3),INNDATA!L712,IF(AND(INNDATA!D105&gt;0.3,INNDATA!D105&lt;=0.4),INNDATA!L713,IF(AND(INNDATA!D105&gt;0.4,INNDATA!D105&lt;=0.5),INNDATA!L714,IF(AND(INNDATA!D105&gt;0.5,INNDATA!D105&lt;=0.6),INNDATA!L715,IF(AND(INNDATA!D105&gt;0.7,INNDATA!D105&lt;=0.8),INNDATA!L716,IF(AND(INNDATA!D105&gt;0.8,INNDATA!D105&lt;=0.9),INNDATA!L717,IF(AND(INNDATA!D105&gt;0.9,INNDATA!D105&lt;=1),INNDATA!L718,"")))))))))</f>
        <v/>
      </c>
      <c r="L90" s="120">
        <f>INNDATA!F105*INNDATA!H105</f>
        <v>0</v>
      </c>
      <c r="M90" s="7">
        <v>840</v>
      </c>
      <c r="N90" s="120" t="e">
        <f>(M90*L90)/K90</f>
        <v>#VALUE!</v>
      </c>
      <c r="O90" s="7">
        <f>L90*INNDATA!G16</f>
        <v>0</v>
      </c>
      <c r="P90" s="7" t="e">
        <f>N90*INNDATA!G16</f>
        <v>#VALUE!</v>
      </c>
    </row>
    <row r="91" spans="3:16" ht="11.25" customHeight="1">
      <c r="C91" s="120" t="s">
        <v>31</v>
      </c>
      <c r="D91" s="118">
        <f>SUM(D87:D90)</f>
        <v>0</v>
      </c>
      <c r="E91" s="118">
        <f>SUM(E87:E90)</f>
        <v>0</v>
      </c>
      <c r="F91" s="120"/>
      <c r="G91" s="120"/>
      <c r="J91" s="120" t="s">
        <v>31</v>
      </c>
      <c r="K91"/>
      <c r="L91" s="120">
        <f>SUM(L87:L90)</f>
        <v>0</v>
      </c>
      <c r="M91" s="120"/>
      <c r="N91" s="120" t="e">
        <f>SUM(N87:N90)</f>
        <v>#VALUE!</v>
      </c>
      <c r="O91" s="120">
        <f>SUM(O87:O90)</f>
        <v>0</v>
      </c>
      <c r="P91" s="120" t="e">
        <f>SUM(P87:P90)</f>
        <v>#VALUE!</v>
      </c>
    </row>
    <row r="92" spans="3:16" ht="11.25" customHeight="1">
      <c r="C92" s="120"/>
      <c r="D92" s="120"/>
      <c r="E92" s="120"/>
      <c r="F92" s="120"/>
      <c r="G92" s="120"/>
      <c r="J92" s="120"/>
      <c r="K92" s="120"/>
      <c r="L92" s="120"/>
      <c r="M92" s="120"/>
      <c r="N92" s="120"/>
      <c r="O92" s="120"/>
      <c r="P92" s="120"/>
    </row>
    <row r="93" spans="3:16" ht="11.25" customHeight="1">
      <c r="C93" s="120"/>
      <c r="D93" s="120"/>
      <c r="E93" s="120"/>
      <c r="F93" s="120"/>
      <c r="G93" s="120"/>
      <c r="J93" s="120"/>
      <c r="K93" s="120"/>
      <c r="L93" s="120"/>
      <c r="M93" s="120"/>
      <c r="N93" s="120"/>
      <c r="O93" s="120"/>
      <c r="P93" s="120"/>
    </row>
    <row r="94" spans="3:16" ht="11.25" customHeight="1">
      <c r="C94" s="126" t="s">
        <v>248</v>
      </c>
      <c r="D94" s="120"/>
      <c r="E94" s="120"/>
      <c r="F94" s="120"/>
      <c r="G94" s="120"/>
      <c r="J94" s="120" t="s">
        <v>245</v>
      </c>
      <c r="K94" s="120"/>
      <c r="L94" s="120"/>
      <c r="M94" s="120"/>
      <c r="N94" s="120"/>
      <c r="O94" s="120"/>
      <c r="P94" s="120"/>
    </row>
    <row r="95" spans="3:16" ht="11.25" customHeight="1">
      <c r="C95" s="120"/>
      <c r="D95" s="120"/>
      <c r="E95" s="120"/>
      <c r="F95" s="120"/>
      <c r="G95" s="120"/>
      <c r="J95" s="120"/>
      <c r="K95" s="120"/>
      <c r="L95" s="120"/>
      <c r="M95" s="120"/>
      <c r="N95" s="120" t="s">
        <v>254</v>
      </c>
      <c r="O95" s="120"/>
      <c r="P95" s="120"/>
    </row>
    <row r="96" spans="3:16" ht="11.25" customHeight="1">
      <c r="C96" s="120"/>
      <c r="D96" s="120" t="s">
        <v>242</v>
      </c>
      <c r="E96" s="120" t="s">
        <v>240</v>
      </c>
      <c r="F96" s="120" t="s">
        <v>241</v>
      </c>
      <c r="G96" s="120"/>
      <c r="J96" s="120" t="s">
        <v>0</v>
      </c>
      <c r="K96" s="120" t="s">
        <v>246</v>
      </c>
      <c r="L96" s="120" t="s">
        <v>18</v>
      </c>
      <c r="M96" s="120"/>
      <c r="N96" s="120"/>
      <c r="O96" s="120"/>
      <c r="P96" s="120"/>
    </row>
    <row r="97" spans="3:16" ht="11.25" customHeight="1">
      <c r="C97" s="120" t="s">
        <v>8</v>
      </c>
      <c r="D97" s="120">
        <f>UTDATA!M173</f>
        <v>0</v>
      </c>
      <c r="E97" s="120" t="e">
        <f>D97/C109</f>
        <v>#DIV/0!</v>
      </c>
      <c r="F97" s="120" t="e">
        <f>E97*INNDATA!E16</f>
        <v>#DIV/0!</v>
      </c>
      <c r="G97" s="120"/>
      <c r="J97" s="127" t="e">
        <f>N87/L87</f>
        <v>#VALUE!</v>
      </c>
      <c r="K97" s="127" t="e">
        <f>(N88+N89+N90)/(L88+L89+L90)</f>
        <v>#VALUE!</v>
      </c>
      <c r="L97" s="127" t="e">
        <f>N91/L91</f>
        <v>#VALUE!</v>
      </c>
      <c r="M97" s="120"/>
      <c r="N97" s="145">
        <f>INNDATA!C681</f>
        <v>0.2</v>
      </c>
      <c r="O97" s="120"/>
      <c r="P97" s="120"/>
    </row>
    <row r="98" spans="3:16" ht="11.25" customHeight="1">
      <c r="C98" s="120" t="s">
        <v>9</v>
      </c>
      <c r="D98" s="120">
        <f>UTDATA!M262</f>
        <v>0</v>
      </c>
      <c r="E98" s="120" t="e">
        <f>D98/C109</f>
        <v>#DIV/0!</v>
      </c>
      <c r="F98" s="120" t="e">
        <f>E98*INNDATA!E16</f>
        <v>#DIV/0!</v>
      </c>
      <c r="G98" s="120"/>
      <c r="J98" s="120"/>
      <c r="K98" s="120"/>
      <c r="L98" s="120"/>
      <c r="M98" s="120"/>
      <c r="N98" s="120"/>
      <c r="O98" s="120"/>
      <c r="P98" s="120"/>
    </row>
    <row r="99" spans="3:16" ht="11.25" customHeight="1">
      <c r="C99" s="120" t="s">
        <v>11</v>
      </c>
      <c r="D99" s="120">
        <f>UTDATA!M351</f>
        <v>0</v>
      </c>
      <c r="E99" s="120" t="e">
        <f>D99/C109</f>
        <v>#DIV/0!</v>
      </c>
      <c r="F99" s="120" t="e">
        <f>E99*INNDATA!E16</f>
        <v>#DIV/0!</v>
      </c>
      <c r="G99" s="120"/>
      <c r="J99" s="271" t="s">
        <v>248</v>
      </c>
      <c r="K99" s="271"/>
      <c r="L99" s="120"/>
      <c r="M99" s="120"/>
      <c r="N99" s="120"/>
      <c r="O99" s="120"/>
      <c r="P99" s="120"/>
    </row>
    <row r="100" spans="3:16" ht="11.25" customHeight="1">
      <c r="C100" s="120" t="s">
        <v>10</v>
      </c>
      <c r="D100" s="120">
        <f>UTDATA!M440</f>
        <v>0</v>
      </c>
      <c r="E100" s="120" t="e">
        <f>D100/C109</f>
        <v>#DIV/0!</v>
      </c>
      <c r="F100" s="120" t="e">
        <f>E100*INNDATA!E16</f>
        <v>#DIV/0!</v>
      </c>
      <c r="G100" s="120"/>
      <c r="J100" s="271"/>
      <c r="K100" s="271"/>
      <c r="L100" s="120"/>
      <c r="M100" s="120"/>
      <c r="N100" s="120"/>
      <c r="O100" s="120"/>
      <c r="P100" s="120"/>
    </row>
    <row r="101" spans="3:16" ht="11.25" customHeight="1">
      <c r="C101" s="120" t="s">
        <v>12</v>
      </c>
      <c r="D101" s="120">
        <f>UTDATA!M529</f>
        <v>0</v>
      </c>
      <c r="E101" s="120" t="e">
        <f>D101/C109</f>
        <v>#DIV/0!</v>
      </c>
      <c r="F101" s="120" t="e">
        <f>E101*INNDATA!E16</f>
        <v>#DIV/0!</v>
      </c>
      <c r="G101" s="120"/>
      <c r="J101" s="120"/>
      <c r="K101" s="120"/>
      <c r="L101" s="120"/>
      <c r="M101" s="120"/>
      <c r="N101" s="120"/>
      <c r="O101" s="120"/>
      <c r="P101" s="120"/>
    </row>
    <row r="102" spans="3:16" ht="11.25" customHeight="1">
      <c r="C102" s="120" t="s">
        <v>13</v>
      </c>
      <c r="D102" s="120">
        <f>UTDATA!M618</f>
        <v>0</v>
      </c>
      <c r="E102" s="120" t="e">
        <f>D102/C109</f>
        <v>#DIV/0!</v>
      </c>
      <c r="F102" s="120" t="e">
        <f>E102*INNDATA!E16</f>
        <v>#DIV/0!</v>
      </c>
      <c r="G102" s="120"/>
      <c r="J102" s="120"/>
      <c r="K102" s="120"/>
      <c r="L102" s="120"/>
      <c r="M102" s="120"/>
      <c r="N102" s="120"/>
      <c r="O102" s="120"/>
      <c r="P102" s="120"/>
    </row>
    <row r="103" spans="3:16" ht="11.25" customHeight="1">
      <c r="C103" s="120" t="s">
        <v>7</v>
      </c>
      <c r="D103" s="120"/>
      <c r="E103" s="120">
        <f>D87</f>
        <v>0</v>
      </c>
      <c r="F103" s="120">
        <f>E103*INNDATA!E50</f>
        <v>0</v>
      </c>
      <c r="G103" s="120"/>
      <c r="J103" s="120"/>
      <c r="K103" s="120" t="s">
        <v>242</v>
      </c>
      <c r="L103" s="120" t="s">
        <v>242</v>
      </c>
      <c r="M103" s="120"/>
      <c r="N103" s="120"/>
      <c r="O103" s="120"/>
      <c r="P103" s="120"/>
    </row>
    <row r="104" spans="3:16" ht="11.25" customHeight="1">
      <c r="C104" s="118" t="s">
        <v>31</v>
      </c>
      <c r="D104" s="118">
        <f>SUM(D97:D102)</f>
        <v>0</v>
      </c>
      <c r="E104" s="118">
        <f>E103</f>
        <v>0</v>
      </c>
      <c r="F104" s="118"/>
      <c r="G104" s="120"/>
      <c r="J104" s="120"/>
      <c r="K104" s="120" t="s">
        <v>252</v>
      </c>
      <c r="L104" s="120" t="s">
        <v>253</v>
      </c>
      <c r="M104" s="120" t="s">
        <v>240</v>
      </c>
      <c r="N104" s="120" t="s">
        <v>241</v>
      </c>
      <c r="O104" s="120"/>
      <c r="P104" s="120"/>
    </row>
    <row r="105" spans="3:16" ht="11.25" customHeight="1">
      <c r="C105" s="120"/>
      <c r="D105" s="120"/>
      <c r="E105" s="120"/>
      <c r="F105" s="120"/>
      <c r="G105" s="120"/>
      <c r="J105" s="120" t="s">
        <v>8</v>
      </c>
      <c r="K105" s="120">
        <f>UTDATA!M173</f>
        <v>0</v>
      </c>
      <c r="L105" s="120">
        <f>K105*(1+N97)</f>
        <v>0</v>
      </c>
      <c r="M105" s="120" t="e">
        <f>L105/L97</f>
        <v>#VALUE!</v>
      </c>
      <c r="N105" s="120" t="e">
        <f>M105*INNDATA!G16</f>
        <v>#VALUE!</v>
      </c>
      <c r="O105" s="120"/>
      <c r="P105" s="120"/>
    </row>
    <row r="106" spans="3:16" ht="11.25" customHeight="1">
      <c r="C106" s="120"/>
      <c r="D106" s="120"/>
      <c r="E106" s="120"/>
      <c r="F106" s="120"/>
      <c r="G106" s="120"/>
      <c r="J106" s="120" t="s">
        <v>9</v>
      </c>
      <c r="K106" s="120">
        <f>UTDATA!M262</f>
        <v>0</v>
      </c>
      <c r="L106" s="120">
        <f>K106*(1+N97)</f>
        <v>0</v>
      </c>
      <c r="M106" s="120" t="e">
        <f>L106/L97</f>
        <v>#VALUE!</v>
      </c>
      <c r="N106" s="120" t="e">
        <f>M106*INNDATA!G16</f>
        <v>#VALUE!</v>
      </c>
      <c r="O106" s="120"/>
      <c r="P106" s="120"/>
    </row>
    <row r="107" spans="3:16" ht="11.25" customHeight="1">
      <c r="C107" s="120" t="s">
        <v>249</v>
      </c>
      <c r="D107" s="120"/>
      <c r="E107" s="120"/>
      <c r="F107" s="120"/>
      <c r="G107" s="120"/>
      <c r="J107" s="120" t="s">
        <v>11</v>
      </c>
      <c r="K107" s="120">
        <f>UTDATA!M351</f>
        <v>0</v>
      </c>
      <c r="L107" s="120">
        <f>K107*(1+N97)</f>
        <v>0</v>
      </c>
      <c r="M107" s="120" t="e">
        <f>L107/L97</f>
        <v>#VALUE!</v>
      </c>
      <c r="N107" s="120" t="e">
        <f>M107*INNDATA!G16</f>
        <v>#VALUE!</v>
      </c>
      <c r="O107" s="120"/>
      <c r="P107" s="120"/>
    </row>
    <row r="108" spans="3:16" ht="11.25" customHeight="1">
      <c r="C108" s="120"/>
      <c r="D108" s="120"/>
      <c r="E108" s="120"/>
      <c r="F108" s="120"/>
      <c r="G108" s="120"/>
      <c r="J108" s="120" t="s">
        <v>10</v>
      </c>
      <c r="K108" s="120">
        <f>UTDATA!M440</f>
        <v>0</v>
      </c>
      <c r="L108" s="120">
        <f>K108*(1+N97)</f>
        <v>0</v>
      </c>
      <c r="M108" s="120" t="e">
        <f>L108/L97</f>
        <v>#VALUE!</v>
      </c>
      <c r="N108" s="120" t="e">
        <f>M108*INNDATA!G16</f>
        <v>#VALUE!</v>
      </c>
      <c r="O108" s="120"/>
      <c r="P108" s="120"/>
    </row>
    <row r="109" spans="3:16" ht="11.25" customHeight="1">
      <c r="C109" s="127" t="e">
        <f>D104/(D91-D87)</f>
        <v>#DIV/0!</v>
      </c>
      <c r="D109" s="120" t="s">
        <v>250</v>
      </c>
      <c r="E109" s="120"/>
      <c r="F109" s="120"/>
      <c r="G109" s="120"/>
      <c r="J109" s="120" t="s">
        <v>12</v>
      </c>
      <c r="K109" s="4">
        <f>UTDATA!M529</f>
        <v>0</v>
      </c>
      <c r="L109" s="120">
        <f>K109*(1+N97)</f>
        <v>0</v>
      </c>
      <c r="M109" s="120" t="e">
        <f>L109/L97</f>
        <v>#VALUE!</v>
      </c>
      <c r="N109" s="4" t="e">
        <f>M109*INNDATA!G16</f>
        <v>#VALUE!</v>
      </c>
      <c r="O109" s="120"/>
      <c r="P109" s="120"/>
    </row>
    <row r="110" spans="10:16" ht="11.25" customHeight="1">
      <c r="J110" s="7" t="s">
        <v>13</v>
      </c>
      <c r="K110" s="7">
        <f>UTDATA!M618</f>
        <v>0</v>
      </c>
      <c r="L110" s="120">
        <f>K110*(1+N97)</f>
        <v>0</v>
      </c>
      <c r="M110" s="120" t="e">
        <f>L110/L97</f>
        <v>#VALUE!</v>
      </c>
      <c r="N110" s="7" t="e">
        <f>M110*INNDATA!G16</f>
        <v>#VALUE!</v>
      </c>
      <c r="O110" s="120"/>
      <c r="P110" s="120"/>
    </row>
    <row r="111" spans="10:16" ht="11.25" customHeight="1">
      <c r="J111" s="120" t="s">
        <v>31</v>
      </c>
      <c r="K111" s="120">
        <f>SUM(K105:K110)</f>
        <v>0</v>
      </c>
      <c r="L111" s="121"/>
      <c r="M111" s="121" t="e">
        <f>SUM(M105:M110)</f>
        <v>#VALUE!</v>
      </c>
      <c r="N111" s="120" t="e">
        <f>SUM(N105:N110)</f>
        <v>#VALUE!</v>
      </c>
      <c r="O111" s="120"/>
      <c r="P111" s="120"/>
    </row>
    <row r="112" spans="10:16" s="120" customFormat="1" ht="11.25" customHeight="1">
      <c r="J112" s="121" t="s">
        <v>7</v>
      </c>
      <c r="K112" s="128"/>
      <c r="L112" s="128"/>
      <c r="M112" s="121" t="e">
        <f>L91-M111</f>
        <v>#VALUE!</v>
      </c>
      <c r="N112" s="120" t="e">
        <f>M112*INNDATA!G16</f>
        <v>#VALUE!</v>
      </c>
      <c r="O112"/>
      <c r="P112"/>
    </row>
    <row r="115" spans="3:14" ht="11.25" customHeight="1">
      <c r="C115" s="269" t="s">
        <v>42</v>
      </c>
      <c r="D115" s="269"/>
      <c r="E115" s="270" t="s">
        <v>247</v>
      </c>
      <c r="F115" s="270"/>
      <c r="G115" s="270"/>
      <c r="J115" s="269" t="s">
        <v>42</v>
      </c>
      <c r="K115" s="269"/>
      <c r="L115" s="270" t="s">
        <v>251</v>
      </c>
      <c r="M115" s="270"/>
      <c r="N115" s="270"/>
    </row>
    <row r="116" spans="3:16" ht="11.25" customHeight="1">
      <c r="C116" s="269"/>
      <c r="D116" s="269"/>
      <c r="E116" s="270"/>
      <c r="F116" s="270"/>
      <c r="G116" s="270"/>
      <c r="J116" s="269"/>
      <c r="K116" s="269"/>
      <c r="L116" s="270"/>
      <c r="M116" s="270"/>
      <c r="N116" s="270"/>
      <c r="O116" s="120"/>
      <c r="P116" s="120"/>
    </row>
    <row r="117" spans="3:16" ht="11.25" customHeight="1">
      <c r="C117" s="120"/>
      <c r="D117" s="120"/>
      <c r="E117" s="120"/>
      <c r="F117" s="120"/>
      <c r="G117" s="120"/>
      <c r="J117" s="120"/>
      <c r="K117" s="120"/>
      <c r="L117" s="120"/>
      <c r="M117" s="120"/>
      <c r="N117" s="120"/>
      <c r="O117" s="120"/>
      <c r="P117" s="120"/>
    </row>
    <row r="118" spans="3:16" ht="11.25" customHeight="1">
      <c r="C118" s="126" t="s">
        <v>244</v>
      </c>
      <c r="D118" s="120"/>
      <c r="E118" s="120"/>
      <c r="F118" s="120"/>
      <c r="G118" s="120"/>
      <c r="J118" s="126" t="s">
        <v>244</v>
      </c>
      <c r="K118" s="120"/>
      <c r="L118" s="120"/>
      <c r="M118" s="120"/>
      <c r="N118" s="120"/>
      <c r="O118" s="120"/>
      <c r="P118" s="120"/>
    </row>
    <row r="119" spans="3:16" ht="11.25" customHeight="1">
      <c r="C119" s="120"/>
      <c r="D119" s="120"/>
      <c r="E119" s="120"/>
      <c r="F119" s="120"/>
      <c r="G119" s="120"/>
      <c r="J119" s="120"/>
      <c r="K119" s="120"/>
      <c r="L119" s="120"/>
      <c r="M119" s="120"/>
      <c r="N119" s="120"/>
      <c r="O119" s="120"/>
      <c r="P119" s="120"/>
    </row>
    <row r="120" spans="3:16" ht="11.25" customHeight="1">
      <c r="C120" s="120"/>
      <c r="D120" s="120" t="s">
        <v>240</v>
      </c>
      <c r="E120" s="120" t="s">
        <v>241</v>
      </c>
      <c r="F120" s="120"/>
      <c r="G120" s="120"/>
      <c r="J120" s="120"/>
      <c r="K120" s="122" t="s">
        <v>236</v>
      </c>
      <c r="L120" s="120" t="s">
        <v>240</v>
      </c>
      <c r="M120" s="120" t="s">
        <v>237</v>
      </c>
      <c r="N120" s="120" t="s">
        <v>242</v>
      </c>
      <c r="O120" s="120" t="s">
        <v>241</v>
      </c>
      <c r="P120" s="120" t="s">
        <v>243</v>
      </c>
    </row>
    <row r="121" spans="3:16" ht="11.25" customHeight="1">
      <c r="C121" s="120" t="s">
        <v>0</v>
      </c>
      <c r="D121" s="120">
        <f>INNDATA!M99*INNDATA!O99</f>
        <v>0</v>
      </c>
      <c r="E121" s="120">
        <f>D121*INNDATA!I16</f>
        <v>0</v>
      </c>
      <c r="F121" s="120"/>
      <c r="G121" s="120"/>
      <c r="J121" s="120" t="s">
        <v>0</v>
      </c>
      <c r="K121" s="120" t="str">
        <f>IF(AND(INNDATA!K99&gt;0,INNDATA!K99&lt;=0.1),INNDATA!D691,IF(AND(INNDATA!K99&gt;0.1,INNDATA!K99&lt;=0.2),INNDATA!D692,IF(AND(INNDATA!K99&gt;0.2,INNDATA!K99&lt;=0.3),INNDATA!D693,IF(AND(INNDATA!K99&gt;0.3,INNDATA!K99&lt;=0.4),INNDATA!D694,IF(AND(INNDATA!K99&gt;0.4,INNDATA!K99&lt;=0.5),INNDATA!D695,IF(AND(INNDATA!K99&gt;0.5,INNDATA!K99&lt;=0.6),INNDATA!D696,IF(AND(INNDATA!K99&gt;0.7,INNDATA!K99&lt;=0.8),INNDATA!D697,IF(AND(INNDATA!K99&gt;0.8,INNDATA!K99&lt;=0.9),INNDATA!D698,IF(AND(INNDATA!K99&gt;0.9,INNDATA!K99&lt;=1),INNDATA!D699,"")))))))))</f>
        <v/>
      </c>
      <c r="L121" s="120">
        <f>INNDATA!M99*INNDATA!O99</f>
        <v>0</v>
      </c>
      <c r="M121" s="120">
        <v>840</v>
      </c>
      <c r="N121" s="120" t="e">
        <f>(M121*L121)/K121</f>
        <v>#VALUE!</v>
      </c>
      <c r="O121" s="120">
        <f>L121*INNDATA!I16</f>
        <v>0</v>
      </c>
      <c r="P121" s="120" t="e">
        <f>N121*INNDATA!I16</f>
        <v>#VALUE!</v>
      </c>
    </row>
    <row r="122" spans="3:16" ht="11.25" customHeight="1">
      <c r="C122" s="120" t="s">
        <v>3</v>
      </c>
      <c r="D122" s="120">
        <f>INNDATA!M101*INNDATA!O101</f>
        <v>0</v>
      </c>
      <c r="E122" s="120">
        <f>D122*INNDATA!I16</f>
        <v>0</v>
      </c>
      <c r="F122" s="120"/>
      <c r="G122" s="120"/>
      <c r="J122" s="120" t="s">
        <v>3</v>
      </c>
      <c r="K122" s="120" t="str">
        <f>IF(AND(INNDATA!K101&gt;0,INNDATA!K101&lt;=0.1),INNDATA!L691,IF(AND(INNDATA!K101&gt;0.1,INNDATA!K101&lt;=0.2),INNDATA!L692,IF(AND(INNDATA!K101&gt;0.2,INNDATA!K101&lt;=0.3),INNDATA!L693,IF(AND(INNDATA!K101&gt;0.3,INNDATA!K101&lt;=0.4),INNDATA!L694,IF(AND(INNDATA!K101&gt;0.4,INNDATA!K101&lt;=0.5),INNDATA!L695,IF(AND(INNDATA!K101&gt;0.5,INNDATA!K101&lt;=0.6),INNDATA!L696,IF(AND(INNDATA!K101&gt;0.7,INNDATA!K101&lt;=0.8),INNDATA!L697,IF(AND(INNDATA!K101&gt;0.8,INNDATA!K101&lt;=0.9),INNDATA!L698,IF(AND(INNDATA!K101&gt;0.9,INNDATA!K101&lt;=1),INNDATA!L699,"")))))))))</f>
        <v/>
      </c>
      <c r="L122" s="120">
        <f>INNDATA!M101*INNDATA!O101</f>
        <v>0</v>
      </c>
      <c r="M122" s="120">
        <v>840</v>
      </c>
      <c r="N122" s="120" t="e">
        <f>(M122*L122)/K122</f>
        <v>#VALUE!</v>
      </c>
      <c r="O122" s="120">
        <f>L122*INNDATA!I16</f>
        <v>0</v>
      </c>
      <c r="P122" s="120" t="e">
        <f>N122*INNDATA!I16</f>
        <v>#VALUE!</v>
      </c>
    </row>
    <row r="123" spans="3:16" ht="11.25" customHeight="1">
      <c r="C123" s="120" t="s">
        <v>4</v>
      </c>
      <c r="D123" s="120">
        <f>INNDATA!M103*INNDATA!O103</f>
        <v>0</v>
      </c>
      <c r="E123" s="120">
        <f>D123*INNDATA!I16</f>
        <v>0</v>
      </c>
      <c r="F123" s="120"/>
      <c r="G123" s="120"/>
      <c r="J123" s="120" t="s">
        <v>4</v>
      </c>
      <c r="K123" s="120" t="str">
        <f>IF(AND(INNDATA!K103&gt;0,INNDATA!K103&lt;=0.1),INNDATA!D710,IF(AND(INNDATA!K103&gt;0.1,INNDATA!K103&lt;=0.2),INNDATA!D711,IF(AND(INNDATA!K103&gt;0.2,INNDATA!K103&lt;=0.3),INNDATA!D712,IF(AND(INNDATA!K103&gt;0.3,INNDATA!K103&lt;=0.4),INNDATA!D713,IF(AND(INNDATA!K103&gt;0.4,INNDATA!K103&lt;=0.5),INNDATA!D714,IF(AND(INNDATA!K103&gt;0.5,INNDATA!K103&lt;=0.6),INNDATA!D715,IF(AND(INNDATA!K103&gt;0.7,INNDATA!K103&lt;=0.8),INNDATA!D716,IF(AND(INNDATA!K103&gt;0.8,INNDATA!K103&lt;=0.9),INNDATA!D717,IF(AND(INNDATA!K103&gt;0.9,INNDATA!K103&lt;=1),INNDATA!D718,"")))))))))</f>
        <v/>
      </c>
      <c r="L123" s="120">
        <f>INNDATA!M103*INNDATA!O103</f>
        <v>0</v>
      </c>
      <c r="M123" s="120">
        <v>840</v>
      </c>
      <c r="N123" s="120" t="e">
        <f>(M123*L123)/K123</f>
        <v>#VALUE!</v>
      </c>
      <c r="O123" s="120">
        <f>L123*INNDATA!I16</f>
        <v>0</v>
      </c>
      <c r="P123" s="120" t="e">
        <f>N123*INNDATA!I16</f>
        <v>#VALUE!</v>
      </c>
    </row>
    <row r="124" spans="3:16" ht="11.25" customHeight="1">
      <c r="C124" s="7" t="s">
        <v>5</v>
      </c>
      <c r="D124" s="120">
        <f>INNDATA!M107*INNDATA!O107</f>
        <v>0</v>
      </c>
      <c r="E124" s="120">
        <f>D124*INNDATA!I16</f>
        <v>0</v>
      </c>
      <c r="F124" s="120"/>
      <c r="G124" s="120"/>
      <c r="J124" s="7" t="s">
        <v>5</v>
      </c>
      <c r="K124" s="7" t="str">
        <f>IF(AND(INNDATA!K105&gt;0,INNDATA!K105&lt;=0.1),INNDATA!L710,IF(AND(INNDATA!K105&gt;0.1,INNDATA!K105&lt;=0.2),INNDATA!L711,IF(AND(INNDATA!K105&gt;0.2,INNDATA!K105&lt;=0.3),INNDATA!L712,IF(AND(INNDATA!K105&gt;0.3,INNDATA!K105&lt;=0.4),INNDATA!L713,IF(AND(INNDATA!K105&gt;0.4,INNDATA!K105&lt;=0.5),INNDATA!L714,IF(AND(INNDATA!K105&gt;0.5,INNDATA!K105&lt;=0.6),INNDATA!L715,IF(AND(INNDATA!K105&gt;0.7,INNDATA!K105&lt;=0.8),INNDATA!L716,IF(AND(INNDATA!K105&gt;0.8,INNDATA!K105&lt;=0.9),INNDATA!L717,IF(AND(INNDATA!K105&gt;0.9,INNDATA!K105&lt;=1),INNDATA!L718,"")))))))))</f>
        <v/>
      </c>
      <c r="L124" s="120">
        <f>INNDATA!M105*INNDATA!O105</f>
        <v>0</v>
      </c>
      <c r="M124" s="7">
        <v>840</v>
      </c>
      <c r="N124" s="120" t="e">
        <f>(M124*L124)/K124</f>
        <v>#VALUE!</v>
      </c>
      <c r="O124" s="7">
        <f>L124*INNDATA!I16</f>
        <v>0</v>
      </c>
      <c r="P124" s="7" t="e">
        <f>N124*INNDATA!I16</f>
        <v>#VALUE!</v>
      </c>
    </row>
    <row r="125" spans="3:16" ht="11.25" customHeight="1">
      <c r="C125" s="120" t="s">
        <v>31</v>
      </c>
      <c r="D125" s="118">
        <f>SUM(D121:D124)</f>
        <v>0</v>
      </c>
      <c r="E125" s="118">
        <f>SUM(E121:E124)</f>
        <v>0</v>
      </c>
      <c r="F125" s="120"/>
      <c r="G125" s="120"/>
      <c r="J125" s="120" t="s">
        <v>31</v>
      </c>
      <c r="K125"/>
      <c r="L125" s="120">
        <f>SUM(L121:L124)</f>
        <v>0</v>
      </c>
      <c r="M125" s="120"/>
      <c r="N125" s="120" t="e">
        <f>SUM(N121:N124)</f>
        <v>#VALUE!</v>
      </c>
      <c r="O125" s="120">
        <f>SUM(O121:O124)</f>
        <v>0</v>
      </c>
      <c r="P125" s="120" t="e">
        <f>SUM(P121:P124)</f>
        <v>#VALUE!</v>
      </c>
    </row>
    <row r="126" spans="3:16" ht="11.25" customHeight="1">
      <c r="C126" s="120"/>
      <c r="D126" s="120"/>
      <c r="E126" s="120"/>
      <c r="F126" s="120"/>
      <c r="G126" s="120"/>
      <c r="J126" s="120"/>
      <c r="K126" s="120"/>
      <c r="L126" s="120"/>
      <c r="M126" s="120"/>
      <c r="N126" s="120"/>
      <c r="O126" s="120"/>
      <c r="P126" s="120"/>
    </row>
    <row r="127" spans="3:16" ht="11.25" customHeight="1">
      <c r="C127" s="120"/>
      <c r="D127" s="120"/>
      <c r="E127" s="120"/>
      <c r="F127" s="120"/>
      <c r="G127" s="120"/>
      <c r="J127" s="120"/>
      <c r="K127" s="120"/>
      <c r="L127" s="120"/>
      <c r="M127" s="120"/>
      <c r="N127" s="120"/>
      <c r="O127" s="120"/>
      <c r="P127" s="120"/>
    </row>
    <row r="128" spans="3:16" ht="11.25" customHeight="1">
      <c r="C128" s="126" t="s">
        <v>248</v>
      </c>
      <c r="D128" s="120"/>
      <c r="E128" s="120"/>
      <c r="F128" s="120"/>
      <c r="G128" s="120"/>
      <c r="J128" s="120" t="s">
        <v>245</v>
      </c>
      <c r="K128" s="120"/>
      <c r="L128" s="120"/>
      <c r="M128" s="120"/>
      <c r="N128" s="120"/>
      <c r="O128" s="120"/>
      <c r="P128" s="120"/>
    </row>
    <row r="129" spans="3:16" ht="11.25" customHeight="1">
      <c r="C129" s="120"/>
      <c r="D129" s="120"/>
      <c r="E129" s="120"/>
      <c r="F129" s="120"/>
      <c r="G129" s="120"/>
      <c r="J129" s="120"/>
      <c r="K129" s="120"/>
      <c r="L129" s="120"/>
      <c r="M129" s="120"/>
      <c r="N129" s="120" t="s">
        <v>254</v>
      </c>
      <c r="O129" s="120"/>
      <c r="P129" s="120"/>
    </row>
    <row r="130" spans="3:16" ht="11.25" customHeight="1">
      <c r="C130" s="120"/>
      <c r="D130" s="120" t="s">
        <v>242</v>
      </c>
      <c r="E130" s="120" t="s">
        <v>240</v>
      </c>
      <c r="F130" s="120" t="s">
        <v>241</v>
      </c>
      <c r="G130" s="120"/>
      <c r="J130" s="120" t="s">
        <v>0</v>
      </c>
      <c r="K130" s="120" t="s">
        <v>246</v>
      </c>
      <c r="L130" s="120" t="s">
        <v>18</v>
      </c>
      <c r="M130" s="120"/>
      <c r="N130" s="120"/>
      <c r="O130" s="120"/>
      <c r="P130" s="120"/>
    </row>
    <row r="131" spans="3:16" ht="11.25" customHeight="1">
      <c r="C131" s="120" t="s">
        <v>8</v>
      </c>
      <c r="D131" s="120">
        <f>UTDATA!N173</f>
        <v>0</v>
      </c>
      <c r="E131" s="120" t="e">
        <f>D131/C143</f>
        <v>#DIV/0!</v>
      </c>
      <c r="F131" s="120" t="e">
        <f>E131*INNDATA!I16</f>
        <v>#DIV/0!</v>
      </c>
      <c r="G131" s="120"/>
      <c r="J131" s="127" t="e">
        <f>N121/L121</f>
        <v>#VALUE!</v>
      </c>
      <c r="K131" s="127" t="e">
        <f>(N122+N123+N124)/(L122+L124+L123)</f>
        <v>#VALUE!</v>
      </c>
      <c r="L131" s="127" t="e">
        <f>N125/L125</f>
        <v>#VALUE!</v>
      </c>
      <c r="M131" s="120"/>
      <c r="N131" s="145">
        <f>INNDATA!C681</f>
        <v>0.2</v>
      </c>
      <c r="O131" s="120"/>
      <c r="P131" s="120"/>
    </row>
    <row r="132" spans="3:16" ht="11.25" customHeight="1">
      <c r="C132" s="120" t="s">
        <v>9</v>
      </c>
      <c r="D132" s="120">
        <f>UTDATA!N262</f>
        <v>0</v>
      </c>
      <c r="E132" s="120" t="e">
        <f>D132/C143</f>
        <v>#DIV/0!</v>
      </c>
      <c r="F132" s="120" t="e">
        <f>E132*INNDATA!I16</f>
        <v>#DIV/0!</v>
      </c>
      <c r="G132" s="120"/>
      <c r="J132" s="120"/>
      <c r="K132" s="120"/>
      <c r="L132" s="120"/>
      <c r="M132" s="120"/>
      <c r="N132" s="120"/>
      <c r="O132" s="120"/>
      <c r="P132" s="120"/>
    </row>
    <row r="133" spans="3:16" ht="11.25" customHeight="1">
      <c r="C133" s="120" t="s">
        <v>11</v>
      </c>
      <c r="D133" s="120">
        <f>UTDATA!N351</f>
        <v>0</v>
      </c>
      <c r="E133" s="120" t="e">
        <f>D133/C143</f>
        <v>#DIV/0!</v>
      </c>
      <c r="F133" s="120" t="e">
        <f>E133*INNDATA!I16</f>
        <v>#DIV/0!</v>
      </c>
      <c r="G133" s="120"/>
      <c r="J133" s="143" t="s">
        <v>248</v>
      </c>
      <c r="K133" s="143"/>
      <c r="L133" s="120"/>
      <c r="M133" s="120"/>
      <c r="N133" s="120"/>
      <c r="O133" s="120"/>
      <c r="P133" s="120"/>
    </row>
    <row r="134" spans="3:16" ht="11.25" customHeight="1">
      <c r="C134" s="120" t="s">
        <v>10</v>
      </c>
      <c r="D134" s="120">
        <f>UTDATA!N440</f>
        <v>0</v>
      </c>
      <c r="E134" s="120" t="e">
        <f>D134/C143</f>
        <v>#DIV/0!</v>
      </c>
      <c r="F134" s="120" t="e">
        <f>E134*INNDATA!I16</f>
        <v>#DIV/0!</v>
      </c>
      <c r="G134" s="120"/>
      <c r="J134" s="143"/>
      <c r="K134" s="143"/>
      <c r="L134" s="120"/>
      <c r="M134" s="120"/>
      <c r="N134" s="120"/>
      <c r="O134" s="120"/>
      <c r="P134" s="120"/>
    </row>
    <row r="135" spans="3:16" ht="11.25" customHeight="1">
      <c r="C135" s="120" t="s">
        <v>12</v>
      </c>
      <c r="D135" s="120">
        <f>UTDATA!N529</f>
        <v>0</v>
      </c>
      <c r="E135" s="120" t="e">
        <f>D135/C143</f>
        <v>#DIV/0!</v>
      </c>
      <c r="F135" s="120" t="e">
        <f>E135*INNDATA!I16</f>
        <v>#DIV/0!</v>
      </c>
      <c r="G135" s="120"/>
      <c r="J135" s="120"/>
      <c r="K135" s="120"/>
      <c r="L135" s="120"/>
      <c r="M135" s="120"/>
      <c r="N135" s="120"/>
      <c r="O135" s="120"/>
      <c r="P135" s="120"/>
    </row>
    <row r="136" spans="3:16" ht="11.25" customHeight="1">
      <c r="C136" s="120" t="s">
        <v>13</v>
      </c>
      <c r="D136" s="120">
        <f>UTDATA!N618</f>
        <v>0</v>
      </c>
      <c r="E136" s="120" t="e">
        <f>D136/C143</f>
        <v>#DIV/0!</v>
      </c>
      <c r="F136" s="120" t="e">
        <f>E136*INNDATA!I16</f>
        <v>#DIV/0!</v>
      </c>
      <c r="G136" s="120"/>
      <c r="J136" s="120"/>
      <c r="K136" s="120"/>
      <c r="L136" s="120"/>
      <c r="M136" s="120"/>
      <c r="N136" s="120"/>
      <c r="O136" s="120"/>
      <c r="P136" s="120"/>
    </row>
    <row r="137" spans="3:16" ht="11.25" customHeight="1">
      <c r="C137" s="120" t="s">
        <v>7</v>
      </c>
      <c r="D137" s="120"/>
      <c r="E137" s="120">
        <f>D121</f>
        <v>0</v>
      </c>
      <c r="F137" s="120">
        <f>E137*INNDATA!I16</f>
        <v>0</v>
      </c>
      <c r="G137" s="120"/>
      <c r="J137" s="120"/>
      <c r="K137" s="120" t="s">
        <v>242</v>
      </c>
      <c r="L137" s="120" t="s">
        <v>242</v>
      </c>
      <c r="M137" s="120"/>
      <c r="N137" s="120"/>
      <c r="O137" s="120"/>
      <c r="P137" s="120"/>
    </row>
    <row r="138" spans="3:16" ht="11.25" customHeight="1">
      <c r="C138" s="118" t="s">
        <v>31</v>
      </c>
      <c r="D138" s="118">
        <f>SUM(D131:D136)</f>
        <v>0</v>
      </c>
      <c r="E138" s="118">
        <f>E137</f>
        <v>0</v>
      </c>
      <c r="F138" s="118"/>
      <c r="G138" s="120"/>
      <c r="J138" s="120"/>
      <c r="K138" s="120" t="s">
        <v>252</v>
      </c>
      <c r="L138" s="120" t="s">
        <v>253</v>
      </c>
      <c r="M138" s="120" t="s">
        <v>240</v>
      </c>
      <c r="N138" s="120" t="s">
        <v>241</v>
      </c>
      <c r="O138" s="120"/>
      <c r="P138" s="120"/>
    </row>
    <row r="139" spans="3:16" ht="11.25" customHeight="1">
      <c r="C139" s="120"/>
      <c r="D139" s="120"/>
      <c r="E139" s="120"/>
      <c r="F139" s="120"/>
      <c r="G139" s="120"/>
      <c r="J139" s="120" t="s">
        <v>8</v>
      </c>
      <c r="K139" s="120">
        <f>UTDATA!N173</f>
        <v>0</v>
      </c>
      <c r="L139" s="120">
        <f>K139*(1+N131)</f>
        <v>0</v>
      </c>
      <c r="M139" s="120" t="e">
        <f>L139/L131</f>
        <v>#VALUE!</v>
      </c>
      <c r="N139" s="120" t="e">
        <f>M139*INNDATA!I16</f>
        <v>#VALUE!</v>
      </c>
      <c r="O139" s="120"/>
      <c r="P139" s="120"/>
    </row>
    <row r="140" spans="3:16" ht="11.25" customHeight="1">
      <c r="C140" s="120"/>
      <c r="D140" s="120"/>
      <c r="E140" s="120"/>
      <c r="F140" s="120"/>
      <c r="G140" s="120"/>
      <c r="J140" s="120" t="s">
        <v>9</v>
      </c>
      <c r="K140" s="120">
        <f>UTDATA!N262</f>
        <v>0</v>
      </c>
      <c r="L140" s="120">
        <f>K140*(1+N131)</f>
        <v>0</v>
      </c>
      <c r="M140" s="120" t="e">
        <f>L140/L131</f>
        <v>#VALUE!</v>
      </c>
      <c r="N140" s="120" t="e">
        <f>M140*INNDATA!I16</f>
        <v>#VALUE!</v>
      </c>
      <c r="O140" s="120"/>
      <c r="P140" s="120"/>
    </row>
    <row r="141" spans="3:16" ht="11.25" customHeight="1">
      <c r="C141" s="120" t="s">
        <v>249</v>
      </c>
      <c r="D141" s="120"/>
      <c r="E141" s="120"/>
      <c r="F141" s="120"/>
      <c r="G141" s="120"/>
      <c r="J141" s="120" t="s">
        <v>11</v>
      </c>
      <c r="K141" s="120">
        <f>UTDATA!N351</f>
        <v>0</v>
      </c>
      <c r="L141" s="120">
        <f>K141*(1+N131)</f>
        <v>0</v>
      </c>
      <c r="M141" s="120" t="e">
        <f>L141/L131</f>
        <v>#VALUE!</v>
      </c>
      <c r="N141" s="120" t="e">
        <f>M141*INNDATA!I16</f>
        <v>#VALUE!</v>
      </c>
      <c r="O141" s="120"/>
      <c r="P141" s="120"/>
    </row>
    <row r="142" spans="3:16" ht="11.25" customHeight="1">
      <c r="C142" s="120"/>
      <c r="D142" s="120"/>
      <c r="E142" s="120"/>
      <c r="F142" s="120"/>
      <c r="G142" s="120"/>
      <c r="J142" s="120" t="s">
        <v>10</v>
      </c>
      <c r="K142" s="120">
        <f>UTDATA!N440</f>
        <v>0</v>
      </c>
      <c r="L142" s="120">
        <f>K142*(1+N131)</f>
        <v>0</v>
      </c>
      <c r="M142" s="120" t="e">
        <f>L142/L131</f>
        <v>#VALUE!</v>
      </c>
      <c r="N142" s="120" t="e">
        <f>M142*INNDATA!I16</f>
        <v>#VALUE!</v>
      </c>
      <c r="O142" s="120"/>
      <c r="P142" s="120"/>
    </row>
    <row r="143" spans="3:16" ht="11.25" customHeight="1">
      <c r="C143" s="127" t="e">
        <f>D138/(D125-D121)</f>
        <v>#DIV/0!</v>
      </c>
      <c r="D143" s="120" t="s">
        <v>250</v>
      </c>
      <c r="E143" s="120"/>
      <c r="F143" s="120"/>
      <c r="G143" s="120"/>
      <c r="J143" s="120" t="s">
        <v>12</v>
      </c>
      <c r="K143" s="4">
        <f>UTDATA!N529</f>
        <v>0</v>
      </c>
      <c r="L143" s="120">
        <f>K143*(1+N131)</f>
        <v>0</v>
      </c>
      <c r="M143" s="120" t="e">
        <f>L143/L131</f>
        <v>#VALUE!</v>
      </c>
      <c r="N143" s="4" t="e">
        <f>M143*INNDATA!I16</f>
        <v>#VALUE!</v>
      </c>
      <c r="O143" s="120"/>
      <c r="P143" s="120"/>
    </row>
    <row r="144" spans="3:16" ht="11.25" customHeight="1">
      <c r="C144" s="120"/>
      <c r="D144" s="120"/>
      <c r="E144" s="120"/>
      <c r="F144" s="120"/>
      <c r="G144" s="120"/>
      <c r="J144" s="7" t="s">
        <v>13</v>
      </c>
      <c r="K144" s="7">
        <f>UTDATA!N618</f>
        <v>0</v>
      </c>
      <c r="L144" s="120">
        <f>K144*(1+N131)</f>
        <v>0</v>
      </c>
      <c r="M144" s="120" t="e">
        <f>L144/L131</f>
        <v>#VALUE!</v>
      </c>
      <c r="N144" s="7" t="e">
        <f>M144*INNDATA!I16</f>
        <v>#VALUE!</v>
      </c>
      <c r="O144" s="120"/>
      <c r="P144" s="120"/>
    </row>
    <row r="145" spans="10:16" ht="11.25" customHeight="1">
      <c r="J145" s="120" t="s">
        <v>31</v>
      </c>
      <c r="K145" s="120">
        <f>SUM(K139:K144)</f>
        <v>0</v>
      </c>
      <c r="L145" s="121"/>
      <c r="M145" s="121" t="e">
        <f>SUM(M139:M144)</f>
        <v>#VALUE!</v>
      </c>
      <c r="N145" s="120" t="e">
        <f>SUM(N139:N144)</f>
        <v>#VALUE!</v>
      </c>
      <c r="O145" s="120"/>
      <c r="P145" s="120"/>
    </row>
    <row r="146" spans="10:16" s="120" customFormat="1" ht="11.25" customHeight="1">
      <c r="J146" s="121" t="s">
        <v>7</v>
      </c>
      <c r="K146" s="128"/>
      <c r="L146" s="128"/>
      <c r="M146" s="121" t="e">
        <f>L125-M145</f>
        <v>#VALUE!</v>
      </c>
      <c r="N146" s="4" t="e">
        <f>M146*INNDATA!I16</f>
        <v>#VALUE!</v>
      </c>
      <c r="O146"/>
      <c r="P146"/>
    </row>
    <row r="149" spans="3:14" ht="11.25" customHeight="1">
      <c r="C149" s="269" t="s">
        <v>43</v>
      </c>
      <c r="D149" s="269"/>
      <c r="E149" s="270" t="s">
        <v>247</v>
      </c>
      <c r="F149" s="270"/>
      <c r="G149" s="270"/>
      <c r="J149" s="269" t="s">
        <v>43</v>
      </c>
      <c r="K149" s="269"/>
      <c r="L149" s="270" t="s">
        <v>251</v>
      </c>
      <c r="M149" s="270"/>
      <c r="N149" s="270"/>
    </row>
    <row r="150" spans="3:16" ht="11.25" customHeight="1">
      <c r="C150" s="269"/>
      <c r="D150" s="269"/>
      <c r="E150" s="270"/>
      <c r="F150" s="270"/>
      <c r="G150" s="270"/>
      <c r="J150" s="269"/>
      <c r="K150" s="269"/>
      <c r="L150" s="270"/>
      <c r="M150" s="270"/>
      <c r="N150" s="270"/>
      <c r="O150" s="120"/>
      <c r="P150" s="120"/>
    </row>
    <row r="151" spans="3:16" ht="11.25" customHeight="1">
      <c r="C151" s="120"/>
      <c r="D151" s="120"/>
      <c r="E151" s="120"/>
      <c r="F151" s="120"/>
      <c r="G151" s="120"/>
      <c r="J151" s="120"/>
      <c r="K151" s="120"/>
      <c r="L151" s="120"/>
      <c r="M151" s="120"/>
      <c r="N151" s="120"/>
      <c r="O151" s="120"/>
      <c r="P151" s="120"/>
    </row>
    <row r="152" spans="3:16" ht="11.25" customHeight="1">
      <c r="C152" s="126" t="s">
        <v>244</v>
      </c>
      <c r="D152" s="120"/>
      <c r="E152" s="120"/>
      <c r="F152" s="120"/>
      <c r="G152" s="120"/>
      <c r="J152" s="126" t="s">
        <v>244</v>
      </c>
      <c r="K152" s="120"/>
      <c r="L152" s="120"/>
      <c r="M152" s="120"/>
      <c r="N152" s="120"/>
      <c r="O152" s="120"/>
      <c r="P152" s="120"/>
    </row>
    <row r="153" spans="3:16" ht="11.25" customHeight="1">
      <c r="C153" s="120"/>
      <c r="D153" s="120"/>
      <c r="E153" s="120"/>
      <c r="F153" s="120"/>
      <c r="G153" s="120"/>
      <c r="J153" s="120"/>
      <c r="K153" s="120"/>
      <c r="L153" s="120"/>
      <c r="M153" s="120"/>
      <c r="N153" s="120"/>
      <c r="O153" s="120"/>
      <c r="P153" s="120"/>
    </row>
    <row r="154" spans="3:16" ht="11.25" customHeight="1">
      <c r="C154" s="120"/>
      <c r="D154" s="120" t="s">
        <v>240</v>
      </c>
      <c r="E154" s="120" t="s">
        <v>241</v>
      </c>
      <c r="F154" s="120"/>
      <c r="G154" s="120"/>
      <c r="J154" s="120"/>
      <c r="K154" s="122" t="s">
        <v>236</v>
      </c>
      <c r="L154" s="120" t="s">
        <v>240</v>
      </c>
      <c r="M154" s="120" t="s">
        <v>237</v>
      </c>
      <c r="N154" s="120" t="s">
        <v>242</v>
      </c>
      <c r="O154" s="120" t="s">
        <v>241</v>
      </c>
      <c r="P154" s="120" t="s">
        <v>243</v>
      </c>
    </row>
    <row r="155" spans="3:16" ht="11.25" customHeight="1">
      <c r="C155" s="120" t="s">
        <v>0</v>
      </c>
      <c r="D155" s="120">
        <f>INNDATA!F114*INNDATA!H114</f>
        <v>0</v>
      </c>
      <c r="E155" s="120">
        <f>D155*INNDATA!K16</f>
        <v>0</v>
      </c>
      <c r="F155" s="120"/>
      <c r="G155" s="120"/>
      <c r="J155" s="120" t="s">
        <v>0</v>
      </c>
      <c r="K155" s="120" t="str">
        <f>IF(AND(INNDATA!K133&gt;0,INNDATA!K133&lt;=0.1),INNDATA!D691,IF(AND(INNDATA!K133&gt;0.1,INNDATA!K133&lt;=0.2),INNDATA!D692,IF(AND(INNDATA!K133&gt;0.2,INNDATA!K133&lt;=0.3),INNDATA!D693,IF(AND(INNDATA!K133&gt;0.3,INNDATA!K133&lt;=0.4),INNDATA!D694,IF(AND(INNDATA!K133&gt;0.4,INNDATA!K133&lt;=0.5),INNDATA!D695,IF(AND(INNDATA!K133&gt;0.5,INNDATA!K133&lt;=0.6),INNDATA!D696,IF(AND(INNDATA!K133&gt;0.7,INNDATA!K133&lt;=0.8),INNDATA!D697,IF(AND(INNDATA!K133&gt;0.8,INNDATA!K133&lt;=0.9),INNDATA!D698,IF(AND(INNDATA!K133&gt;0.9,INNDATA!K133&lt;=1),INNDATA!D699,"")))))))))</f>
        <v/>
      </c>
      <c r="L155" s="120">
        <f>INNDATA!F114*INNDATA!H114</f>
        <v>0</v>
      </c>
      <c r="M155" s="120">
        <v>840</v>
      </c>
      <c r="N155" s="120" t="e">
        <f>(M155*L155)/K155</f>
        <v>#VALUE!</v>
      </c>
      <c r="O155" s="120">
        <f>L155*INNDATA!K16</f>
        <v>0</v>
      </c>
      <c r="P155" s="120" t="e">
        <f>N155*INNDATA!K16</f>
        <v>#VALUE!</v>
      </c>
    </row>
    <row r="156" spans="3:16" ht="11.25" customHeight="1">
      <c r="C156" s="120" t="s">
        <v>3</v>
      </c>
      <c r="D156" s="120">
        <f>INNDATA!F116*INNDATA!H116</f>
        <v>0</v>
      </c>
      <c r="E156" s="120">
        <f>D156*INNDATA!K16</f>
        <v>0</v>
      </c>
      <c r="F156" s="120"/>
      <c r="G156" s="120"/>
      <c r="J156" s="120" t="s">
        <v>3</v>
      </c>
      <c r="K156" s="120" t="str">
        <f>IF(AND(INNDATA!K137&gt;0,INNDATA!K137&lt;=0.1),INNDATA!L691,IF(AND(INNDATA!K137&gt;0.1,INNDATA!K137&lt;=0.2),INNDATA!L692,IF(AND(INNDATA!K137&gt;0.2,INNDATA!K137&lt;=0.3),INNDATA!L693,IF(AND(INNDATA!K137&gt;0.3,INNDATA!K137&lt;=0.4),INNDATA!L694,IF(AND(INNDATA!K137&gt;0.4,INNDATA!K137&lt;=0.5),INNDATA!L695,IF(AND(INNDATA!K137&gt;0.5,INNDATA!K137&lt;=0.6),INNDATA!L696,IF(AND(INNDATA!K137&gt;0.7,INNDATA!K137&lt;=0.8),INNDATA!L697,IF(AND(INNDATA!K137&gt;0.8,INNDATA!K137&lt;=0.9),INNDATA!L698,IF(AND(INNDATA!K137&gt;0.9,INNDATA!K137&lt;=1),INNDATA!L699,"")))))))))</f>
        <v/>
      </c>
      <c r="L156" s="120">
        <f>INNDATA!F116*INNDATA!H116</f>
        <v>0</v>
      </c>
      <c r="M156" s="120">
        <v>840</v>
      </c>
      <c r="N156" s="120" t="e">
        <f>(M156*L156)/K156</f>
        <v>#VALUE!</v>
      </c>
      <c r="O156" s="120">
        <f>L156*INNDATA!K16</f>
        <v>0</v>
      </c>
      <c r="P156" s="120" t="e">
        <f>N156*INNDATA!K16</f>
        <v>#VALUE!</v>
      </c>
    </row>
    <row r="157" spans="3:16" ht="11.25" customHeight="1">
      <c r="C157" s="120" t="s">
        <v>4</v>
      </c>
      <c r="D157" s="120">
        <f>INNDATA!F118*INNDATA!H118</f>
        <v>0</v>
      </c>
      <c r="E157" s="120">
        <f>D157*INNDATA!K16</f>
        <v>0</v>
      </c>
      <c r="F157" s="120"/>
      <c r="G157" s="120"/>
      <c r="J157" s="120" t="s">
        <v>4</v>
      </c>
      <c r="K157" s="120" t="str">
        <f>IF(AND(INNDATA!K139&gt;0,INNDATA!K139&lt;=0.1),INNDATA!D710,IF(AND(INNDATA!K139&gt;0.1,INNDATA!K139&lt;=0.2),INNDATA!D711,IF(AND(INNDATA!K139&gt;0.2,INNDATA!K139&lt;=0.3),INNDATA!D712,IF(AND(INNDATA!K139&gt;0.3,INNDATA!K139&lt;=0.4),INNDATA!D713,IF(AND(INNDATA!K139&gt;0.4,INNDATA!K139&lt;=0.5),INNDATA!D714,IF(AND(INNDATA!K139&gt;0.5,INNDATA!K139&lt;=0.6),INNDATA!D715,IF(AND(INNDATA!K139&gt;0.7,INNDATA!K139&lt;=0.8),INNDATA!D716,IF(AND(INNDATA!K139&gt;0.8,INNDATA!K139&lt;=0.9),INNDATA!D717,IF(AND(INNDATA!K139&gt;0.9,INNDATA!K139&lt;=1),INNDATA!D718,"")))))))))</f>
        <v/>
      </c>
      <c r="L157" s="120">
        <f>INNDATA!F118*INNDATA!H118</f>
        <v>0</v>
      </c>
      <c r="M157" s="120">
        <v>840</v>
      </c>
      <c r="N157" s="120" t="e">
        <f>(M157*L157)/K157</f>
        <v>#VALUE!</v>
      </c>
      <c r="O157" s="120">
        <f>L157*INNDATA!K16</f>
        <v>0</v>
      </c>
      <c r="P157" s="120" t="e">
        <f>N157*INNDATA!K16</f>
        <v>#VALUE!</v>
      </c>
    </row>
    <row r="158" spans="3:16" ht="11.25" customHeight="1">
      <c r="C158" s="7" t="s">
        <v>5</v>
      </c>
      <c r="D158" s="120">
        <f>INNDATA!F120*INNDATA!H120</f>
        <v>0</v>
      </c>
      <c r="E158" s="120">
        <f>D158*INNDATA!K16</f>
        <v>0</v>
      </c>
      <c r="F158" s="120"/>
      <c r="G158" s="120"/>
      <c r="J158" s="7" t="s">
        <v>5</v>
      </c>
      <c r="K158" s="7" t="str">
        <f>IF(AND(INNDATA!K141&gt;0,INNDATA!K141&lt;=0.1),INNDATA!L710,IF(AND(INNDATA!K141&gt;0.1,INNDATA!K141&lt;=0.2),INNDATA!L711,IF(AND(INNDATA!K141&gt;0.2,INNDATA!K141&lt;=0.3),INNDATA!L712,IF(AND(INNDATA!K141&gt;0.3,INNDATA!K141&lt;=0.4),INNDATA!L713,IF(AND(INNDATA!K141&gt;0.4,INNDATA!K141&lt;=0.5),INNDATA!L714,IF(AND(INNDATA!K141&gt;0.5,INNDATA!K141&lt;=0.6),INNDATA!L715,IF(AND(INNDATA!K141&gt;0.7,INNDATA!K141&lt;=0.8),INNDATA!L716,IF(AND(INNDATA!K141&gt;0.8,INNDATA!K141&lt;=0.9),INNDATA!L717,IF(AND(INNDATA!K141&gt;0.9,INNDATA!K141&lt;=1),INNDATA!L718,"")))))))))</f>
        <v/>
      </c>
      <c r="L158" s="7">
        <f>INNDATA!F120*INNDATA!H120</f>
        <v>0</v>
      </c>
      <c r="M158" s="7">
        <v>840</v>
      </c>
      <c r="N158" s="120" t="e">
        <f>(M158*L158)/K158</f>
        <v>#VALUE!</v>
      </c>
      <c r="O158" s="7">
        <f>L158*INNDATA!K16</f>
        <v>0</v>
      </c>
      <c r="P158" s="7" t="e">
        <f>N158*INNDATA!K16</f>
        <v>#VALUE!</v>
      </c>
    </row>
    <row r="159" spans="3:16" ht="11.25" customHeight="1">
      <c r="C159" s="120" t="s">
        <v>31</v>
      </c>
      <c r="D159" s="118">
        <f>SUM(D155:D158)</f>
        <v>0</v>
      </c>
      <c r="E159" s="118">
        <f>SUM(E155:E158)</f>
        <v>0</v>
      </c>
      <c r="F159" s="120"/>
      <c r="G159" s="120"/>
      <c r="J159" s="120" t="s">
        <v>31</v>
      </c>
      <c r="K159"/>
      <c r="L159" s="120">
        <f>SUM(L155:L158)</f>
        <v>0</v>
      </c>
      <c r="M159" s="120"/>
      <c r="N159" s="120" t="e">
        <f>SUM(N155:N158)</f>
        <v>#VALUE!</v>
      </c>
      <c r="O159" s="120">
        <f>SUM(O155:O158)</f>
        <v>0</v>
      </c>
      <c r="P159" s="120" t="e">
        <f>SUM(P155:P158)</f>
        <v>#VALUE!</v>
      </c>
    </row>
    <row r="160" spans="3:16" ht="11.25" customHeight="1">
      <c r="C160" s="120"/>
      <c r="D160" s="120"/>
      <c r="E160" s="120"/>
      <c r="F160" s="120"/>
      <c r="G160" s="120"/>
      <c r="J160" s="120"/>
      <c r="K160" s="120"/>
      <c r="L160" s="120"/>
      <c r="M160" s="120"/>
      <c r="N160" s="120"/>
      <c r="O160" s="120"/>
      <c r="P160" s="120"/>
    </row>
    <row r="161" spans="3:16" ht="11.25" customHeight="1">
      <c r="C161" s="143" t="s">
        <v>248</v>
      </c>
      <c r="D161" s="143"/>
      <c r="E161" s="120"/>
      <c r="F161" s="120"/>
      <c r="G161" s="120"/>
      <c r="J161" s="120"/>
      <c r="K161" s="120"/>
      <c r="L161" s="120"/>
      <c r="M161" s="120"/>
      <c r="N161" s="120"/>
      <c r="O161" s="120"/>
      <c r="P161" s="120"/>
    </row>
    <row r="162" spans="3:16" ht="11.25" customHeight="1">
      <c r="C162" s="143"/>
      <c r="D162" s="143"/>
      <c r="E162" s="120"/>
      <c r="F162" s="120"/>
      <c r="G162" s="120"/>
      <c r="J162" s="120" t="s">
        <v>245</v>
      </c>
      <c r="K162" s="120"/>
      <c r="L162" s="120"/>
      <c r="M162" s="120"/>
      <c r="N162" s="120"/>
      <c r="O162" s="120"/>
      <c r="P162" s="120"/>
    </row>
    <row r="163" spans="3:16" ht="11.25" customHeight="1">
      <c r="C163" s="120"/>
      <c r="D163" s="120"/>
      <c r="E163" s="120"/>
      <c r="F163" s="120"/>
      <c r="G163" s="120"/>
      <c r="J163" s="120"/>
      <c r="K163" s="120"/>
      <c r="L163" s="120"/>
      <c r="M163" s="120"/>
      <c r="N163" s="120" t="s">
        <v>254</v>
      </c>
      <c r="O163" s="120"/>
      <c r="P163" s="120"/>
    </row>
    <row r="164" spans="3:16" ht="11.25" customHeight="1">
      <c r="C164" s="120"/>
      <c r="D164" s="120" t="s">
        <v>242</v>
      </c>
      <c r="E164" s="120" t="s">
        <v>240</v>
      </c>
      <c r="F164" s="120" t="s">
        <v>241</v>
      </c>
      <c r="G164" s="120"/>
      <c r="J164" s="120" t="s">
        <v>0</v>
      </c>
      <c r="K164" s="120" t="s">
        <v>246</v>
      </c>
      <c r="L164" s="120" t="s">
        <v>18</v>
      </c>
      <c r="M164" s="120"/>
      <c r="N164" s="120"/>
      <c r="O164" s="120"/>
      <c r="P164" s="120"/>
    </row>
    <row r="165" spans="3:16" ht="11.25" customHeight="1">
      <c r="C165" s="120" t="s">
        <v>8</v>
      </c>
      <c r="D165" s="120">
        <f>UTDATA!O173</f>
        <v>0</v>
      </c>
      <c r="E165" s="120" t="e">
        <f>D165/C177</f>
        <v>#DIV/0!</v>
      </c>
      <c r="F165" s="120" t="e">
        <f>E165*INNDATA!K16</f>
        <v>#DIV/0!</v>
      </c>
      <c r="G165" s="120"/>
      <c r="J165" s="127" t="e">
        <f>N155/L155</f>
        <v>#VALUE!</v>
      </c>
      <c r="K165" s="127" t="e">
        <f>(N156+N157+N158)/(L156+L157+L158)</f>
        <v>#VALUE!</v>
      </c>
      <c r="L165" s="127" t="e">
        <f>N159/L159</f>
        <v>#VALUE!</v>
      </c>
      <c r="M165" s="120"/>
      <c r="N165" s="145">
        <f>INNDATA!C681</f>
        <v>0.2</v>
      </c>
      <c r="O165" s="120"/>
      <c r="P165" s="120"/>
    </row>
    <row r="166" spans="3:16" ht="11.25" customHeight="1">
      <c r="C166" s="120" t="s">
        <v>9</v>
      </c>
      <c r="D166" s="120">
        <f>UTDATA!O262</f>
        <v>0</v>
      </c>
      <c r="E166" s="120" t="e">
        <f>D166/C177</f>
        <v>#DIV/0!</v>
      </c>
      <c r="F166" s="120" t="e">
        <f>E166*INNDATA!K16</f>
        <v>#DIV/0!</v>
      </c>
      <c r="G166" s="120"/>
      <c r="J166" s="120"/>
      <c r="K166" s="120"/>
      <c r="L166" s="120"/>
      <c r="M166" s="120"/>
      <c r="N166" s="120"/>
      <c r="O166" s="120"/>
      <c r="P166" s="120"/>
    </row>
    <row r="167" spans="3:16" ht="11.25" customHeight="1">
      <c r="C167" s="120" t="s">
        <v>11</v>
      </c>
      <c r="D167" s="120">
        <f>UTDATA!O351</f>
        <v>0</v>
      </c>
      <c r="E167" s="120" t="e">
        <f>D167/C177</f>
        <v>#DIV/0!</v>
      </c>
      <c r="F167" s="120" t="e">
        <f>E167*INNDATA!K16</f>
        <v>#DIV/0!</v>
      </c>
      <c r="G167" s="120"/>
      <c r="J167" s="143" t="s">
        <v>248</v>
      </c>
      <c r="K167" s="143"/>
      <c r="L167" s="120"/>
      <c r="M167" s="120"/>
      <c r="N167" s="120"/>
      <c r="O167" s="120"/>
      <c r="P167" s="120"/>
    </row>
    <row r="168" spans="3:16" ht="11.25" customHeight="1">
      <c r="C168" s="120" t="s">
        <v>10</v>
      </c>
      <c r="D168" s="120">
        <f>UTDATA!O440</f>
        <v>0</v>
      </c>
      <c r="E168" s="120" t="e">
        <f>D168/C177</f>
        <v>#DIV/0!</v>
      </c>
      <c r="F168" s="120" t="e">
        <f>E168*INNDATA!K16</f>
        <v>#DIV/0!</v>
      </c>
      <c r="G168" s="120"/>
      <c r="J168" s="143"/>
      <c r="K168" s="143"/>
      <c r="L168" s="120"/>
      <c r="M168" s="120"/>
      <c r="N168" s="120"/>
      <c r="O168" s="120"/>
      <c r="P168" s="120"/>
    </row>
    <row r="169" spans="3:16" ht="11.25" customHeight="1">
      <c r="C169" s="120" t="s">
        <v>12</v>
      </c>
      <c r="D169" s="120">
        <f>UTDATA!O529</f>
        <v>0</v>
      </c>
      <c r="E169" s="120" t="e">
        <f>D169/C177</f>
        <v>#DIV/0!</v>
      </c>
      <c r="F169" s="120" t="e">
        <f>E169*INNDATA!K16</f>
        <v>#DIV/0!</v>
      </c>
      <c r="G169" s="120"/>
      <c r="J169" s="120"/>
      <c r="K169" s="120"/>
      <c r="L169" s="120"/>
      <c r="M169" s="120"/>
      <c r="N169" s="120"/>
      <c r="O169" s="120"/>
      <c r="P169" s="120"/>
    </row>
    <row r="170" spans="3:16" ht="11.25" customHeight="1">
      <c r="C170" s="120" t="s">
        <v>13</v>
      </c>
      <c r="D170" s="120">
        <f>UTDATA!O618</f>
        <v>0</v>
      </c>
      <c r="E170" s="120" t="e">
        <f>D170/C177</f>
        <v>#DIV/0!</v>
      </c>
      <c r="F170" s="120" t="e">
        <f>E170*INNDATA!K16</f>
        <v>#DIV/0!</v>
      </c>
      <c r="G170" s="120"/>
      <c r="J170" s="120"/>
      <c r="K170" s="120"/>
      <c r="L170" s="120"/>
      <c r="M170" s="120"/>
      <c r="N170" s="120"/>
      <c r="O170" s="120"/>
      <c r="P170" s="120"/>
    </row>
    <row r="171" spans="3:16" ht="11.25" customHeight="1">
      <c r="C171" s="120" t="s">
        <v>7</v>
      </c>
      <c r="D171" s="120"/>
      <c r="E171" s="120">
        <f>D155</f>
        <v>0</v>
      </c>
      <c r="F171" s="120">
        <f>E171*INNDATA!K16</f>
        <v>0</v>
      </c>
      <c r="G171" s="120"/>
      <c r="J171" s="120"/>
      <c r="K171" s="120" t="s">
        <v>242</v>
      </c>
      <c r="L171" s="120" t="s">
        <v>242</v>
      </c>
      <c r="M171" s="120"/>
      <c r="N171" s="120"/>
      <c r="O171" s="120"/>
      <c r="P171" s="120"/>
    </row>
    <row r="172" spans="3:16" ht="11.25" customHeight="1">
      <c r="C172" s="118" t="s">
        <v>31</v>
      </c>
      <c r="D172" s="118">
        <f>SUM(D165:D170)</f>
        <v>0</v>
      </c>
      <c r="E172" s="118" t="e">
        <f>SUM(E165:E170)</f>
        <v>#DIV/0!</v>
      </c>
      <c r="F172" s="118" t="e">
        <f>SUM(F165:F170)</f>
        <v>#DIV/0!</v>
      </c>
      <c r="G172" s="120"/>
      <c r="J172" s="120"/>
      <c r="K172" s="120" t="s">
        <v>252</v>
      </c>
      <c r="L172" s="120" t="s">
        <v>253</v>
      </c>
      <c r="M172" s="120" t="s">
        <v>240</v>
      </c>
      <c r="N172" s="120" t="s">
        <v>241</v>
      </c>
      <c r="O172" s="120"/>
      <c r="P172" s="120"/>
    </row>
    <row r="173" spans="3:16" ht="11.25" customHeight="1">
      <c r="C173" s="120"/>
      <c r="D173" s="120"/>
      <c r="E173" s="120"/>
      <c r="F173" s="120"/>
      <c r="G173" s="120"/>
      <c r="J173" s="120" t="s">
        <v>8</v>
      </c>
      <c r="K173" s="120">
        <f>UTDATA!O173</f>
        <v>0</v>
      </c>
      <c r="L173" s="120">
        <f>K173*(1+N165)</f>
        <v>0</v>
      </c>
      <c r="M173" s="120" t="e">
        <f>L173/L165</f>
        <v>#VALUE!</v>
      </c>
      <c r="N173" s="120" t="e">
        <f>M173*INNDATA!K16</f>
        <v>#VALUE!</v>
      </c>
      <c r="O173" s="120"/>
      <c r="P173" s="120"/>
    </row>
    <row r="174" spans="3:16" ht="11.25" customHeight="1">
      <c r="C174" s="120"/>
      <c r="D174" s="120"/>
      <c r="E174" s="120"/>
      <c r="F174" s="120"/>
      <c r="G174" s="120"/>
      <c r="J174" s="120" t="s">
        <v>9</v>
      </c>
      <c r="K174" s="120">
        <f>UTDATA!O262</f>
        <v>0</v>
      </c>
      <c r="L174" s="120">
        <f>K174*(1+N165)</f>
        <v>0</v>
      </c>
      <c r="M174" s="120" t="e">
        <f>L174/L165</f>
        <v>#VALUE!</v>
      </c>
      <c r="N174" s="120" t="e">
        <f>M174*INNDATA!K16</f>
        <v>#VALUE!</v>
      </c>
      <c r="O174" s="120"/>
      <c r="P174" s="120"/>
    </row>
    <row r="175" spans="3:16" ht="11.25" customHeight="1">
      <c r="C175" s="120" t="s">
        <v>249</v>
      </c>
      <c r="D175" s="120"/>
      <c r="E175" s="120"/>
      <c r="F175" s="120"/>
      <c r="G175" s="120"/>
      <c r="J175" s="120" t="s">
        <v>11</v>
      </c>
      <c r="K175" s="120">
        <f>UTDATA!O351</f>
        <v>0</v>
      </c>
      <c r="L175" s="120">
        <f>K175*(1+N165)</f>
        <v>0</v>
      </c>
      <c r="M175" s="120" t="e">
        <f>L175/L165</f>
        <v>#VALUE!</v>
      </c>
      <c r="N175" s="120" t="e">
        <f>M175*INNDATA!K16</f>
        <v>#VALUE!</v>
      </c>
      <c r="O175" s="120"/>
      <c r="P175" s="120"/>
    </row>
    <row r="176" spans="3:16" ht="11.25" customHeight="1">
      <c r="C176" s="120"/>
      <c r="D176" s="120"/>
      <c r="E176" s="120"/>
      <c r="F176" s="120"/>
      <c r="G176" s="120"/>
      <c r="J176" s="120" t="s">
        <v>10</v>
      </c>
      <c r="K176" s="120">
        <f>UTDATA!O440</f>
        <v>0</v>
      </c>
      <c r="L176" s="120">
        <f>K176*(1+N165)</f>
        <v>0</v>
      </c>
      <c r="M176" s="120" t="e">
        <f>L176/L165</f>
        <v>#VALUE!</v>
      </c>
      <c r="N176" s="120" t="e">
        <f>M176*INNDATA!K16</f>
        <v>#VALUE!</v>
      </c>
      <c r="O176" s="120"/>
      <c r="P176" s="120"/>
    </row>
    <row r="177" spans="3:16" ht="11.25" customHeight="1">
      <c r="C177" s="127" t="e">
        <f>D172/(D159-D155)</f>
        <v>#DIV/0!</v>
      </c>
      <c r="D177" s="120" t="s">
        <v>250</v>
      </c>
      <c r="E177" s="120"/>
      <c r="F177" s="120"/>
      <c r="G177" s="120"/>
      <c r="J177" s="120" t="s">
        <v>12</v>
      </c>
      <c r="K177" s="4">
        <f>UTDATA!O529</f>
        <v>0</v>
      </c>
      <c r="L177" s="120">
        <f>K177*(1+N165)</f>
        <v>0</v>
      </c>
      <c r="M177" s="120" t="e">
        <f>L177/L165</f>
        <v>#VALUE!</v>
      </c>
      <c r="N177" s="4" t="e">
        <f>M177*INNDATA!K16</f>
        <v>#VALUE!</v>
      </c>
      <c r="O177" s="120"/>
      <c r="P177" s="120"/>
    </row>
    <row r="178" spans="10:16" ht="11.25" customHeight="1">
      <c r="J178" s="7" t="s">
        <v>13</v>
      </c>
      <c r="K178" s="7">
        <f>UTDATA!O618</f>
        <v>0</v>
      </c>
      <c r="L178" s="120">
        <f>K178*(1+N165)</f>
        <v>0</v>
      </c>
      <c r="M178" s="120" t="e">
        <f>L178/L165</f>
        <v>#VALUE!</v>
      </c>
      <c r="N178" s="7" t="e">
        <f>M178*INNDATA!K16</f>
        <v>#VALUE!</v>
      </c>
      <c r="O178" s="120"/>
      <c r="P178" s="120"/>
    </row>
    <row r="179" spans="10:16" ht="11.25" customHeight="1">
      <c r="J179" s="120" t="s">
        <v>31</v>
      </c>
      <c r="K179" s="120">
        <f>SUM(K173:K178)</f>
        <v>0</v>
      </c>
      <c r="L179" s="121"/>
      <c r="M179" s="121" t="e">
        <f>SUM(M173:M178)</f>
        <v>#VALUE!</v>
      </c>
      <c r="N179" s="120" t="e">
        <f>SUM(N173:N178)</f>
        <v>#VALUE!</v>
      </c>
      <c r="O179" s="120"/>
      <c r="P179" s="120"/>
    </row>
    <row r="180" spans="10:16" ht="11.25" customHeight="1">
      <c r="J180" s="121" t="s">
        <v>7</v>
      </c>
      <c r="K180" s="128"/>
      <c r="L180" s="128"/>
      <c r="M180" s="121" t="e">
        <f>L159-M179</f>
        <v>#VALUE!</v>
      </c>
      <c r="N180" s="4" t="e">
        <f>M180*INNDATA!K16</f>
        <v>#VALUE!</v>
      </c>
      <c r="O180"/>
      <c r="P180"/>
    </row>
    <row r="183" spans="4:7" ht="11.25" customHeight="1">
      <c r="D183" s="142"/>
      <c r="E183" s="142"/>
      <c r="F183" s="142"/>
      <c r="G183"/>
    </row>
    <row r="184" spans="2:7" ht="11.25" customHeight="1" thickBot="1">
      <c r="B184" s="260" t="s">
        <v>255</v>
      </c>
      <c r="C184" s="260"/>
      <c r="D184" s="260"/>
      <c r="E184" s="260"/>
      <c r="F184" s="260"/>
      <c r="G184"/>
    </row>
    <row r="185" spans="2:7" ht="11.25" customHeight="1" thickBot="1" thickTop="1">
      <c r="B185" s="260"/>
      <c r="C185" s="260"/>
      <c r="D185" s="260"/>
      <c r="E185" s="260"/>
      <c r="F185" s="260"/>
      <c r="G185"/>
    </row>
    <row r="186" ht="11.25" customHeight="1" thickTop="1"/>
    <row r="187" spans="3:13" ht="11.25" customHeight="1">
      <c r="C187" s="120" t="s">
        <v>14</v>
      </c>
      <c r="E187" s="120" t="s">
        <v>40</v>
      </c>
      <c r="G187" s="120" t="s">
        <v>41</v>
      </c>
      <c r="I187" s="120" t="s">
        <v>42</v>
      </c>
      <c r="K187" s="120" t="s">
        <v>43</v>
      </c>
      <c r="M187" s="120" t="s">
        <v>31</v>
      </c>
    </row>
    <row r="188" spans="2:14" ht="11.25" customHeight="1">
      <c r="B188" s="120" t="s">
        <v>7</v>
      </c>
      <c r="C188" s="21">
        <f>F35</f>
        <v>0</v>
      </c>
      <c r="D188" s="120" t="s">
        <v>67</v>
      </c>
      <c r="E188" s="21">
        <f>F69</f>
        <v>0</v>
      </c>
      <c r="F188" s="120" t="s">
        <v>67</v>
      </c>
      <c r="G188" s="21">
        <f>F103</f>
        <v>0</v>
      </c>
      <c r="H188" s="120" t="s">
        <v>67</v>
      </c>
      <c r="I188" s="21">
        <f>F137</f>
        <v>0</v>
      </c>
      <c r="J188" s="120" t="s">
        <v>67</v>
      </c>
      <c r="K188" s="21">
        <f>F171</f>
        <v>0</v>
      </c>
      <c r="L188" s="120" t="s">
        <v>67</v>
      </c>
      <c r="M188" s="21">
        <f>C188+E188+G188+I188+K188</f>
        <v>0</v>
      </c>
      <c r="N188" s="120" t="s">
        <v>67</v>
      </c>
    </row>
    <row r="190" spans="2:14" ht="11.25" customHeight="1">
      <c r="B190" s="120" t="s">
        <v>8</v>
      </c>
      <c r="C190" s="21" t="e">
        <f>F29</f>
        <v>#DIV/0!</v>
      </c>
      <c r="D190" s="120" t="s">
        <v>67</v>
      </c>
      <c r="E190" s="21" t="e">
        <f>F63</f>
        <v>#DIV/0!</v>
      </c>
      <c r="F190" s="120" t="s">
        <v>67</v>
      </c>
      <c r="G190" s="21" t="e">
        <f>F97</f>
        <v>#DIV/0!</v>
      </c>
      <c r="H190" s="120" t="s">
        <v>67</v>
      </c>
      <c r="I190" s="21" t="e">
        <f>F131</f>
        <v>#DIV/0!</v>
      </c>
      <c r="J190" s="120" t="s">
        <v>67</v>
      </c>
      <c r="K190" s="21" t="e">
        <f>F165</f>
        <v>#DIV/0!</v>
      </c>
      <c r="L190" s="120" t="s">
        <v>67</v>
      </c>
      <c r="M190" s="21" t="e">
        <f>C190+E190+G190+I190+K190</f>
        <v>#DIV/0!</v>
      </c>
      <c r="N190" s="120" t="s">
        <v>67</v>
      </c>
    </row>
    <row r="192" spans="2:14" ht="11.25" customHeight="1">
      <c r="B192" s="120" t="s">
        <v>9</v>
      </c>
      <c r="C192" s="21" t="e">
        <f>F30</f>
        <v>#DIV/0!</v>
      </c>
      <c r="D192" s="120" t="s">
        <v>67</v>
      </c>
      <c r="E192" s="21" t="e">
        <f>F64</f>
        <v>#DIV/0!</v>
      </c>
      <c r="F192" s="120" t="s">
        <v>67</v>
      </c>
      <c r="G192" s="21" t="e">
        <f>F98</f>
        <v>#DIV/0!</v>
      </c>
      <c r="H192" s="120" t="s">
        <v>67</v>
      </c>
      <c r="I192" s="21" t="e">
        <f>F132</f>
        <v>#DIV/0!</v>
      </c>
      <c r="J192" s="120" t="s">
        <v>67</v>
      </c>
      <c r="K192" s="21" t="e">
        <f>F166</f>
        <v>#DIV/0!</v>
      </c>
      <c r="L192" s="120" t="s">
        <v>67</v>
      </c>
      <c r="M192" s="21" t="e">
        <f>C192+E192+G192+I192+K192</f>
        <v>#DIV/0!</v>
      </c>
      <c r="N192" s="120" t="s">
        <v>67</v>
      </c>
    </row>
    <row r="194" spans="2:14" ht="11.25" customHeight="1">
      <c r="B194" s="120" t="s">
        <v>11</v>
      </c>
      <c r="C194" s="21" t="e">
        <f>F31</f>
        <v>#DIV/0!</v>
      </c>
      <c r="D194" s="120" t="s">
        <v>67</v>
      </c>
      <c r="E194" s="21" t="e">
        <f>F65</f>
        <v>#DIV/0!</v>
      </c>
      <c r="F194" s="120" t="s">
        <v>67</v>
      </c>
      <c r="G194" s="21" t="e">
        <f>F99</f>
        <v>#DIV/0!</v>
      </c>
      <c r="H194" s="120" t="s">
        <v>67</v>
      </c>
      <c r="I194" s="21" t="e">
        <f>F133</f>
        <v>#DIV/0!</v>
      </c>
      <c r="J194" s="120" t="s">
        <v>67</v>
      </c>
      <c r="K194" s="21" t="e">
        <f>F167</f>
        <v>#DIV/0!</v>
      </c>
      <c r="L194" s="120" t="s">
        <v>67</v>
      </c>
      <c r="M194" s="21" t="e">
        <f>C194+E194+G194+I194+K194</f>
        <v>#DIV/0!</v>
      </c>
      <c r="N194" s="120" t="s">
        <v>67</v>
      </c>
    </row>
    <row r="196" spans="2:14" ht="11.25" customHeight="1">
      <c r="B196" s="120" t="s">
        <v>10</v>
      </c>
      <c r="C196" s="21" t="e">
        <f>F32+(INNDATA!F92*INNDATA!H92*INNDATA!C16)</f>
        <v>#DIV/0!</v>
      </c>
      <c r="D196" s="120" t="s">
        <v>67</v>
      </c>
      <c r="E196" s="21" t="e">
        <f>F66+(INNDATA!M92*INNDATA!O92*INNDATA!E16)</f>
        <v>#DIV/0!</v>
      </c>
      <c r="F196" s="120" t="s">
        <v>67</v>
      </c>
      <c r="G196" s="21" t="e">
        <f>F100+(INNDATA!F107*INNDATA!H107*INNDATA!G16)</f>
        <v>#DIV/0!</v>
      </c>
      <c r="H196" s="120" t="s">
        <v>67</v>
      </c>
      <c r="I196" s="21" t="e">
        <f>F134+(INNDATA!M107*INNDATA!O107*INNDATA!I16)</f>
        <v>#DIV/0!</v>
      </c>
      <c r="J196" s="120" t="s">
        <v>67</v>
      </c>
      <c r="K196" s="21" t="e">
        <f>F168+(INNDATA!F122*INNDATA!H122*INNDATA!K16)</f>
        <v>#DIV/0!</v>
      </c>
      <c r="L196" s="120" t="s">
        <v>67</v>
      </c>
      <c r="M196" s="21" t="e">
        <f>C196+E196+G196+I196+K196</f>
        <v>#DIV/0!</v>
      </c>
      <c r="N196" s="120" t="s">
        <v>67</v>
      </c>
    </row>
    <row r="198" spans="2:14" ht="11.25" customHeight="1">
      <c r="B198" s="120" t="s">
        <v>12</v>
      </c>
      <c r="C198" s="21" t="e">
        <f>F33</f>
        <v>#DIV/0!</v>
      </c>
      <c r="D198" s="120" t="s">
        <v>67</v>
      </c>
      <c r="E198" s="21" t="e">
        <f>F67</f>
        <v>#DIV/0!</v>
      </c>
      <c r="F198" s="120" t="s">
        <v>67</v>
      </c>
      <c r="G198" s="21" t="e">
        <f>F101</f>
        <v>#DIV/0!</v>
      </c>
      <c r="H198" s="120" t="s">
        <v>67</v>
      </c>
      <c r="I198" s="21" t="e">
        <f>F135</f>
        <v>#DIV/0!</v>
      </c>
      <c r="J198" s="120" t="s">
        <v>67</v>
      </c>
      <c r="K198" s="21" t="e">
        <f>F169</f>
        <v>#DIV/0!</v>
      </c>
      <c r="L198" s="120" t="s">
        <v>67</v>
      </c>
      <c r="M198" s="21" t="e">
        <f>C198+E198+G198+I198+K198</f>
        <v>#DIV/0!</v>
      </c>
      <c r="N198" s="120" t="s">
        <v>67</v>
      </c>
    </row>
    <row r="200" spans="2:14" ht="11.25" customHeight="1">
      <c r="B200" s="120" t="s">
        <v>13</v>
      </c>
      <c r="C200" s="21" t="e">
        <f>F34</f>
        <v>#DIV/0!</v>
      </c>
      <c r="D200" s="120" t="s">
        <v>67</v>
      </c>
      <c r="E200" s="21" t="e">
        <f>F68</f>
        <v>#DIV/0!</v>
      </c>
      <c r="F200" s="120" t="s">
        <v>67</v>
      </c>
      <c r="G200" s="21" t="e">
        <f>F102</f>
        <v>#DIV/0!</v>
      </c>
      <c r="H200" s="120" t="s">
        <v>67</v>
      </c>
      <c r="I200" s="21" t="e">
        <f>F136</f>
        <v>#DIV/0!</v>
      </c>
      <c r="J200" s="120" t="s">
        <v>67</v>
      </c>
      <c r="K200" s="21" t="e">
        <f>F170</f>
        <v>#DIV/0!</v>
      </c>
      <c r="L200" s="120" t="s">
        <v>67</v>
      </c>
      <c r="M200" s="21" t="e">
        <f>C200+E200+G200+I200+K200</f>
        <v>#DIV/0!</v>
      </c>
      <c r="N200" s="120" t="s">
        <v>67</v>
      </c>
    </row>
    <row r="202" spans="2:14" ht="11.25" customHeight="1">
      <c r="B202" s="120" t="s">
        <v>31</v>
      </c>
      <c r="C202" s="21" t="e">
        <f>C188+C190+C192+C194+C196+C198+C200</f>
        <v>#DIV/0!</v>
      </c>
      <c r="D202" s="120" t="s">
        <v>67</v>
      </c>
      <c r="E202" s="21" t="e">
        <f>E188+E190+E192+E194+E196+E198+E200</f>
        <v>#DIV/0!</v>
      </c>
      <c r="F202" s="120" t="s">
        <v>67</v>
      </c>
      <c r="G202" s="21" t="e">
        <f>G188+G190+G192+G194+G196+G198+G200</f>
        <v>#DIV/0!</v>
      </c>
      <c r="H202" s="120" t="s">
        <v>67</v>
      </c>
      <c r="I202" s="21" t="e">
        <f>I188+I190+I192+I194+I196+I198+I200</f>
        <v>#DIV/0!</v>
      </c>
      <c r="J202" s="120" t="s">
        <v>67</v>
      </c>
      <c r="K202" s="21" t="e">
        <f>K188+K190+K192+K194+K196+K198+K200</f>
        <v>#DIV/0!</v>
      </c>
      <c r="L202" s="120" t="s">
        <v>67</v>
      </c>
      <c r="M202" s="21" t="e">
        <f>C202+E202+G202+I202+K202</f>
        <v>#DIV/0!</v>
      </c>
      <c r="N202" s="120" t="s">
        <v>67</v>
      </c>
    </row>
    <row r="207" spans="2:6" ht="11.25" customHeight="1">
      <c r="B207" s="268" t="s">
        <v>256</v>
      </c>
      <c r="C207" s="268"/>
      <c r="D207" s="268"/>
      <c r="E207" s="268"/>
      <c r="F207" s="268"/>
    </row>
    <row r="208" spans="2:6" ht="11.25" customHeight="1" thickBot="1">
      <c r="B208" s="272"/>
      <c r="C208" s="272"/>
      <c r="D208" s="272"/>
      <c r="E208" s="272"/>
      <c r="F208" s="272"/>
    </row>
    <row r="209" ht="11.25" customHeight="1" thickTop="1"/>
    <row r="210" spans="2:12" ht="11.25" customHeight="1">
      <c r="B210" s="120"/>
      <c r="C210" s="120"/>
      <c r="D210" s="120"/>
      <c r="E210" s="120"/>
      <c r="F210" s="120"/>
      <c r="G210" s="120"/>
      <c r="H210" s="120"/>
      <c r="I210" s="120"/>
      <c r="J210" s="120"/>
      <c r="K210" s="120"/>
      <c r="L210" s="120"/>
    </row>
    <row r="211" spans="2:13" ht="11.25" customHeight="1">
      <c r="B211" s="120"/>
      <c r="C211" s="120" t="s">
        <v>14</v>
      </c>
      <c r="D211" s="120"/>
      <c r="E211" s="120" t="s">
        <v>40</v>
      </c>
      <c r="F211" s="120"/>
      <c r="G211" s="120" t="s">
        <v>41</v>
      </c>
      <c r="H211" s="120"/>
      <c r="I211" s="120" t="s">
        <v>42</v>
      </c>
      <c r="J211" s="120"/>
      <c r="K211" s="120" t="s">
        <v>43</v>
      </c>
      <c r="L211" s="120"/>
      <c r="M211" s="120" t="s">
        <v>31</v>
      </c>
    </row>
    <row r="212" spans="2:14" ht="11.25" customHeight="1">
      <c r="B212" s="120" t="s">
        <v>7</v>
      </c>
      <c r="C212" s="21" t="e">
        <f>N44</f>
        <v>#VALUE!</v>
      </c>
      <c r="D212" s="120" t="s">
        <v>67</v>
      </c>
      <c r="E212" s="21" t="e">
        <f>N78</f>
        <v>#VALUE!</v>
      </c>
      <c r="F212" s="120" t="s">
        <v>67</v>
      </c>
      <c r="G212" s="21" t="e">
        <f>N112</f>
        <v>#VALUE!</v>
      </c>
      <c r="H212" s="120" t="s">
        <v>67</v>
      </c>
      <c r="I212" s="21" t="e">
        <f>N146</f>
        <v>#VALUE!</v>
      </c>
      <c r="J212" s="120" t="s">
        <v>67</v>
      </c>
      <c r="K212" s="21" t="e">
        <f>N180</f>
        <v>#VALUE!</v>
      </c>
      <c r="L212" s="120" t="s">
        <v>67</v>
      </c>
      <c r="M212" s="21" t="e">
        <f>C212+E212+G212+I212+K212</f>
        <v>#VALUE!</v>
      </c>
      <c r="N212" s="120" t="s">
        <v>67</v>
      </c>
    </row>
    <row r="213" spans="2:14" ht="11.25" customHeight="1">
      <c r="B213" s="120"/>
      <c r="C213" s="120"/>
      <c r="D213" s="120"/>
      <c r="E213" s="120"/>
      <c r="F213" s="120"/>
      <c r="G213" s="120"/>
      <c r="H213" s="120"/>
      <c r="I213" s="120"/>
      <c r="J213" s="120"/>
      <c r="K213" s="120"/>
      <c r="L213" s="120"/>
      <c r="N213" s="120"/>
    </row>
    <row r="214" spans="2:14" ht="11.25" customHeight="1">
      <c r="B214" s="120" t="s">
        <v>8</v>
      </c>
      <c r="C214" s="21" t="e">
        <f>N37</f>
        <v>#VALUE!</v>
      </c>
      <c r="D214" s="120" t="s">
        <v>67</v>
      </c>
      <c r="E214" s="21" t="e">
        <f>N71</f>
        <v>#VALUE!</v>
      </c>
      <c r="F214" s="120" t="s">
        <v>67</v>
      </c>
      <c r="G214" s="21" t="e">
        <f>N105</f>
        <v>#VALUE!</v>
      </c>
      <c r="H214" s="120" t="s">
        <v>67</v>
      </c>
      <c r="I214" s="21" t="e">
        <f>N139</f>
        <v>#VALUE!</v>
      </c>
      <c r="J214" s="120" t="s">
        <v>67</v>
      </c>
      <c r="K214" s="21" t="e">
        <f>N173</f>
        <v>#VALUE!</v>
      </c>
      <c r="L214" s="120" t="s">
        <v>67</v>
      </c>
      <c r="M214" s="21" t="e">
        <f>C214+E214+G214+I214+K214</f>
        <v>#VALUE!</v>
      </c>
      <c r="N214" s="120" t="s">
        <v>67</v>
      </c>
    </row>
    <row r="215" spans="2:14" ht="11.25" customHeight="1">
      <c r="B215" s="120"/>
      <c r="C215" s="120"/>
      <c r="D215" s="120"/>
      <c r="E215" s="120"/>
      <c r="F215" s="120"/>
      <c r="G215" s="120"/>
      <c r="H215" s="120"/>
      <c r="I215" s="120"/>
      <c r="J215" s="120"/>
      <c r="K215" s="120"/>
      <c r="L215" s="120"/>
      <c r="N215" s="120"/>
    </row>
    <row r="216" spans="2:14" ht="11.25" customHeight="1">
      <c r="B216" s="120" t="s">
        <v>9</v>
      </c>
      <c r="C216" s="21" t="e">
        <f>N38</f>
        <v>#VALUE!</v>
      </c>
      <c r="D216" s="120" t="s">
        <v>67</v>
      </c>
      <c r="E216" s="21" t="e">
        <f>N72</f>
        <v>#VALUE!</v>
      </c>
      <c r="F216" s="120" t="s">
        <v>67</v>
      </c>
      <c r="G216" s="21" t="e">
        <f>N106</f>
        <v>#VALUE!</v>
      </c>
      <c r="H216" s="120" t="s">
        <v>67</v>
      </c>
      <c r="I216" s="21" t="e">
        <f>N140</f>
        <v>#VALUE!</v>
      </c>
      <c r="J216" s="120" t="s">
        <v>67</v>
      </c>
      <c r="K216" s="21" t="e">
        <f>N174</f>
        <v>#VALUE!</v>
      </c>
      <c r="L216" s="120" t="s">
        <v>67</v>
      </c>
      <c r="M216" s="21" t="e">
        <f>C216+E216+G216+I216+K216</f>
        <v>#VALUE!</v>
      </c>
      <c r="N216" s="120" t="s">
        <v>67</v>
      </c>
    </row>
    <row r="217" spans="2:14" ht="11.25" customHeight="1">
      <c r="B217" s="120"/>
      <c r="C217" s="120"/>
      <c r="D217" s="120"/>
      <c r="E217" s="120"/>
      <c r="F217" s="120"/>
      <c r="G217" s="120"/>
      <c r="H217" s="120"/>
      <c r="I217" s="120"/>
      <c r="J217" s="120"/>
      <c r="K217" s="120"/>
      <c r="L217" s="120"/>
      <c r="N217" s="120"/>
    </row>
    <row r="218" spans="2:14" ht="11.25" customHeight="1">
      <c r="B218" s="120" t="s">
        <v>11</v>
      </c>
      <c r="C218" s="21" t="e">
        <f>N39</f>
        <v>#VALUE!</v>
      </c>
      <c r="D218" s="120" t="s">
        <v>67</v>
      </c>
      <c r="E218" s="21" t="e">
        <f>N73</f>
        <v>#VALUE!</v>
      </c>
      <c r="F218" s="120" t="s">
        <v>67</v>
      </c>
      <c r="G218" s="21" t="e">
        <f>N107</f>
        <v>#VALUE!</v>
      </c>
      <c r="H218" s="120" t="s">
        <v>67</v>
      </c>
      <c r="I218" s="21" t="e">
        <f>N141</f>
        <v>#VALUE!</v>
      </c>
      <c r="J218" s="120" t="s">
        <v>67</v>
      </c>
      <c r="K218" s="21" t="e">
        <f>N175</f>
        <v>#VALUE!</v>
      </c>
      <c r="L218" s="120" t="s">
        <v>67</v>
      </c>
      <c r="M218" s="21" t="e">
        <f>C218+E218+G218+I218+K218</f>
        <v>#VALUE!</v>
      </c>
      <c r="N218" s="120" t="s">
        <v>67</v>
      </c>
    </row>
    <row r="219" spans="2:14" ht="11.25" customHeight="1">
      <c r="B219" s="120"/>
      <c r="C219" s="120"/>
      <c r="D219" s="120"/>
      <c r="E219" s="120"/>
      <c r="F219" s="120"/>
      <c r="G219" s="120"/>
      <c r="H219" s="120"/>
      <c r="I219" s="120"/>
      <c r="J219" s="120"/>
      <c r="K219" s="120"/>
      <c r="L219" s="120"/>
      <c r="N219" s="120"/>
    </row>
    <row r="220" spans="2:14" ht="11.25" customHeight="1">
      <c r="B220" s="120" t="s">
        <v>10</v>
      </c>
      <c r="C220" s="21" t="e">
        <f>N40+(INNDATA!F92*INNDATA!H92*INNDATA!C16)</f>
        <v>#VALUE!</v>
      </c>
      <c r="D220" s="120" t="s">
        <v>67</v>
      </c>
      <c r="E220" s="21" t="e">
        <f>N74+(INNDATA!M92*INNDATA!O92*INNDATA!E16)</f>
        <v>#VALUE!</v>
      </c>
      <c r="F220" s="120" t="s">
        <v>67</v>
      </c>
      <c r="G220" s="21" t="e">
        <f>N108+(INNDATA!F107*INNDATA!H107*INNDATA!G16)</f>
        <v>#VALUE!</v>
      </c>
      <c r="H220" s="120" t="s">
        <v>67</v>
      </c>
      <c r="I220" s="21" t="e">
        <f>N142+(INNDATA!M107*INNDATA!O107*INNDATA!I16)</f>
        <v>#VALUE!</v>
      </c>
      <c r="J220" s="120" t="s">
        <v>67</v>
      </c>
      <c r="K220" s="21" t="e">
        <f>N176+(INNDATA!F122*INNDATA!H122*INNDATA!K16)</f>
        <v>#VALUE!</v>
      </c>
      <c r="L220" s="120" t="s">
        <v>67</v>
      </c>
      <c r="M220" s="21" t="e">
        <f>C220+E220+G220+I220+K220</f>
        <v>#VALUE!</v>
      </c>
      <c r="N220" s="120" t="s">
        <v>67</v>
      </c>
    </row>
    <row r="221" spans="2:14" ht="11.25" customHeight="1">
      <c r="B221" s="120"/>
      <c r="C221" s="120"/>
      <c r="D221" s="120"/>
      <c r="E221" s="120"/>
      <c r="F221" s="120"/>
      <c r="G221" s="120"/>
      <c r="H221" s="120"/>
      <c r="I221" s="120"/>
      <c r="J221" s="120"/>
      <c r="K221" s="120"/>
      <c r="L221" s="120"/>
      <c r="N221" s="120"/>
    </row>
    <row r="222" spans="2:14" ht="11.25" customHeight="1">
      <c r="B222" s="120" t="s">
        <v>12</v>
      </c>
      <c r="C222" s="21" t="e">
        <f>N41</f>
        <v>#VALUE!</v>
      </c>
      <c r="D222" s="120" t="s">
        <v>67</v>
      </c>
      <c r="E222" s="21" t="e">
        <f>N75</f>
        <v>#VALUE!</v>
      </c>
      <c r="F222" s="120" t="s">
        <v>67</v>
      </c>
      <c r="G222" s="21" t="e">
        <f>N109</f>
        <v>#VALUE!</v>
      </c>
      <c r="H222" s="120" t="s">
        <v>67</v>
      </c>
      <c r="I222" s="21" t="e">
        <f>N143</f>
        <v>#VALUE!</v>
      </c>
      <c r="J222" s="120" t="s">
        <v>67</v>
      </c>
      <c r="K222" s="21" t="e">
        <f>N177</f>
        <v>#VALUE!</v>
      </c>
      <c r="L222" s="120" t="s">
        <v>67</v>
      </c>
      <c r="M222" s="21" t="e">
        <f>C222+E222+G222+I222+K222</f>
        <v>#VALUE!</v>
      </c>
      <c r="N222" s="120" t="s">
        <v>67</v>
      </c>
    </row>
    <row r="223" spans="2:14" ht="11.25" customHeight="1">
      <c r="B223" s="120"/>
      <c r="C223" s="120"/>
      <c r="D223" s="120"/>
      <c r="E223" s="120"/>
      <c r="F223" s="120"/>
      <c r="G223" s="120"/>
      <c r="H223" s="120"/>
      <c r="I223" s="120"/>
      <c r="J223" s="120"/>
      <c r="K223" s="120"/>
      <c r="L223" s="120"/>
      <c r="N223" s="120"/>
    </row>
    <row r="224" spans="2:14" ht="11.25" customHeight="1">
      <c r="B224" s="120" t="s">
        <v>13</v>
      </c>
      <c r="C224" s="21" t="e">
        <f>N42</f>
        <v>#VALUE!</v>
      </c>
      <c r="D224" s="120" t="s">
        <v>67</v>
      </c>
      <c r="E224" s="21" t="e">
        <f>N76</f>
        <v>#VALUE!</v>
      </c>
      <c r="F224" s="120" t="s">
        <v>67</v>
      </c>
      <c r="G224" s="21" t="e">
        <f>N110</f>
        <v>#VALUE!</v>
      </c>
      <c r="H224" s="120" t="s">
        <v>67</v>
      </c>
      <c r="I224" s="21" t="e">
        <f>N144</f>
        <v>#VALUE!</v>
      </c>
      <c r="J224" s="120" t="s">
        <v>67</v>
      </c>
      <c r="K224" s="21" t="e">
        <f>N178</f>
        <v>#VALUE!</v>
      </c>
      <c r="L224" s="120" t="s">
        <v>67</v>
      </c>
      <c r="M224" s="21" t="e">
        <f>C224+E224+G224+I224+K224</f>
        <v>#VALUE!</v>
      </c>
      <c r="N224" s="120" t="s">
        <v>67</v>
      </c>
    </row>
    <row r="225" spans="4:14" ht="11.25" customHeight="1">
      <c r="D225" s="120"/>
      <c r="F225" s="120"/>
      <c r="H225" s="120"/>
      <c r="J225" s="120"/>
      <c r="L225" s="120"/>
      <c r="N225" s="120"/>
    </row>
    <row r="226" spans="2:14" ht="11.25" customHeight="1">
      <c r="B226" s="120" t="s">
        <v>31</v>
      </c>
      <c r="C226" s="21" t="e">
        <f>C212+C214+C216+C218+C220+C222+C224</f>
        <v>#VALUE!</v>
      </c>
      <c r="D226" s="120" t="s">
        <v>67</v>
      </c>
      <c r="E226" s="21" t="e">
        <f>E212+E214+E216+E218+E220+E222+E224</f>
        <v>#VALUE!</v>
      </c>
      <c r="F226" s="120" t="s">
        <v>67</v>
      </c>
      <c r="G226" s="21" t="e">
        <f>G212+G214+G216+G218+G220+G222+G224</f>
        <v>#VALUE!</v>
      </c>
      <c r="H226" s="120" t="s">
        <v>67</v>
      </c>
      <c r="I226" s="21" t="e">
        <f>I212+I214+I216+I218+I220+I222+I224</f>
        <v>#VALUE!</v>
      </c>
      <c r="J226" s="120" t="s">
        <v>67</v>
      </c>
      <c r="K226" s="21" t="e">
        <f>K212+K214+K216+K218+K220+K222+K224</f>
        <v>#VALUE!</v>
      </c>
      <c r="L226" s="120" t="s">
        <v>67</v>
      </c>
      <c r="M226" s="21" t="e">
        <f>C226+E226+G226+I226+K226</f>
        <v>#VALUE!</v>
      </c>
      <c r="N226" s="120" t="s">
        <v>67</v>
      </c>
    </row>
  </sheetData>
  <mergeCells count="25">
    <mergeCell ref="B207:F208"/>
    <mergeCell ref="C9:D10"/>
    <mergeCell ref="L13:N14"/>
    <mergeCell ref="E13:G14"/>
    <mergeCell ref="C13:D14"/>
    <mergeCell ref="J13:K14"/>
    <mergeCell ref="L47:N48"/>
    <mergeCell ref="E47:G48"/>
    <mergeCell ref="C47:D48"/>
    <mergeCell ref="J47:K48"/>
    <mergeCell ref="F2:J3"/>
    <mergeCell ref="B184:F185"/>
    <mergeCell ref="J149:K150"/>
    <mergeCell ref="L149:N150"/>
    <mergeCell ref="E149:G150"/>
    <mergeCell ref="C149:D150"/>
    <mergeCell ref="J99:K100"/>
    <mergeCell ref="E115:G116"/>
    <mergeCell ref="C115:D116"/>
    <mergeCell ref="J115:K116"/>
    <mergeCell ref="L115:N116"/>
    <mergeCell ref="L81:N82"/>
    <mergeCell ref="J81:K82"/>
    <mergeCell ref="C81:D82"/>
    <mergeCell ref="E81:G82"/>
  </mergeCells>
  <printOptions/>
  <pageMargins left="0.7" right="0.7" top="0.787401575" bottom="0.7874015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BDO Noraudit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dc:creator>
  <cp:keywords/>
  <dc:description/>
  <cp:lastModifiedBy>Raymond</cp:lastModifiedBy>
  <dcterms:created xsi:type="dcterms:W3CDTF">2013-01-28T13:35:38Z</dcterms:created>
  <dcterms:modified xsi:type="dcterms:W3CDTF">2013-05-15T07:10:32Z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-463045803</vt:i4>
  </property>
  <property fmtid="{D5CDD505-2E9C-101B-9397-08002B2CF9AE}" pid="3" name="_NewReviewCycle">
    <vt:lpwstr/>
  </property>
  <property fmtid="{D5CDD505-2E9C-101B-9397-08002B2CF9AE}" pid="4" name="_EmailSubject">
    <vt:lpwstr>kalkulator</vt:lpwstr>
  </property>
  <property fmtid="{D5CDD505-2E9C-101B-9397-08002B2CF9AE}" pid="5" name="_AuthorEmail">
    <vt:lpwstr>rano@cowi.no</vt:lpwstr>
  </property>
  <property fmtid="{D5CDD505-2E9C-101B-9397-08002B2CF9AE}" pid="6" name="_AuthorEmailDisplayName">
    <vt:lpwstr>Raymond Nordberg</vt:lpwstr>
  </property>
  <property fmtid="{D5CDD505-2E9C-101B-9397-08002B2CF9AE}" pid="7" name="_ReviewingToolsShownOnce">
    <vt:lpwstr/>
  </property>
</Properties>
</file>